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480" windowHeight="7470" tabRatio="521" activeTab="2"/>
  </bookViews>
  <sheets>
    <sheet name="Доходы" sheetId="1" r:id="rId1"/>
    <sheet name="ИСТОЧНИКИ" sheetId="2" r:id="rId2"/>
    <sheet name="РАСХОДЫ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<sst xmlns="http://schemas.openxmlformats.org/spreadsheetml/2006/main" count="3508" uniqueCount="553">
  <si>
    <t>954</t>
  </si>
  <si>
    <t>02</t>
  </si>
  <si>
    <t xml:space="preserve">Выполнение  отдельных функций органами местного самоуправления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</si>
  <si>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</si>
  <si>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</si>
  <si>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</si>
  <si>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</si>
  <si>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</si>
  <si>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</si>
  <si>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</si>
  <si>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</si>
  <si>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03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</si>
  <si>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</si>
  <si>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Осуществление внешнего муниципального финансового контроля </t>
  </si>
  <si>
    <t>500</t>
  </si>
  <si>
    <t>540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</si>
  <si>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</si>
  <si>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</si>
  <si>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 xml:space="preserve">Мероприятия в сфере административных правоотношений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</si>
  <si>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</si>
  <si>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</si>
  <si>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</si>
  <si>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</si>
  <si>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</si>
  <si>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</si>
  <si>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</si>
  <si>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</si>
  <si>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</si>
  <si>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Проведение мероприятий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</si>
  <si>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</si>
  <si>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</si>
  <si>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06</t>
  </si>
  <si>
    <t>Формирование, исполнение бюджетов поселений  и ведомственный контроль за их исполнением</t>
  </si>
  <si>
    <t>11</t>
  </si>
  <si>
    <t>Иные расходы, направленные на решение вопросов местного значения</t>
  </si>
  <si>
    <t>Резервные средства</t>
  </si>
  <si>
    <t>870</t>
  </si>
  <si>
    <t>13</t>
  </si>
  <si>
    <t>Публикация нормативно-правовых актов и другой официальной информации</t>
  </si>
  <si>
    <t>Ежегодный членский взнос в ассоциацию "Совет муниципальных образований Ленинградской области"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</si>
  <si>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</si>
  <si>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</si>
  <si>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Национальная оборона</t>
  </si>
  <si>
    <t>Расходы на осуществление первичного воинского учета на территориях, где отсутствуют военные комиссариаты</t>
  </si>
  <si>
    <t>Защита  населения и территории 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</si>
  <si>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</si>
  <si>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</si>
  <si>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10</t>
  </si>
  <si>
    <t>Обеспечение первичных мер пожарной безопасности в границах населенных пунктов муниципальных образований</t>
  </si>
  <si>
    <t>Капитальные     вложения     в     объекты     недвижимого     имущества государственной (муниципальной) собственности</t>
  </si>
  <si>
    <t>400</t>
  </si>
  <si>
    <t>Бюджетные инвестиции</t>
  </si>
  <si>
    <t>410</t>
  </si>
  <si>
    <t>414</t>
  </si>
  <si>
    <t>14</t>
  </si>
  <si>
    <t xml:space="preserve">Дорожное хозяйство (дорожные фонды) </t>
  </si>
  <si>
    <t>Содержание и ремонт автомобильных дорог</t>
  </si>
  <si>
    <t>05</t>
  </si>
  <si>
    <t>Содержание  муниципального жилищного фонда</t>
  </si>
  <si>
    <t>Содержание объектов коммунального хозяйства</t>
  </si>
  <si>
    <t>Организация и содержание территорий поселений</t>
  </si>
  <si>
    <t>Строительство контейнерных площадок</t>
  </si>
  <si>
    <t>Культура, кинематография</t>
  </si>
  <si>
    <t>08</t>
  </si>
  <si>
    <t>Предоставление муниципальным бюджетным учреждениям субсидий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</si>
  <si>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</si>
  <si>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</si>
  <si>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</si>
  <si>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</si>
  <si>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    бюджетным    учреждениям     на     финансовое    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</si>
  <si>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</si>
  <si>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Осуществление расчетов и выплата доплат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</si>
  <si>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</si>
  <si>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</si>
  <si>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</si>
  <si>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</si>
  <si>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 xml:space="preserve">Физическая культура </t>
  </si>
  <si>
    <t>Обслуживание государственного внутреннего и муниципального долга</t>
  </si>
  <si>
    <t>700</t>
  </si>
  <si>
    <t>Обслуживание муниципального долга</t>
  </si>
  <si>
    <t>730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</si>
  <si>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</si>
  <si>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220</t>
  </si>
  <si>
    <t>226</t>
  </si>
  <si>
    <t>00 0 0000</t>
  </si>
  <si>
    <t>000</t>
  </si>
  <si>
    <t>340</t>
  </si>
  <si>
    <t>Поступление нефинасовых активов</t>
  </si>
  <si>
    <t>210</t>
  </si>
  <si>
    <t>211</t>
  </si>
  <si>
    <t>213</t>
  </si>
  <si>
    <t>260</t>
  </si>
  <si>
    <t>262</t>
  </si>
  <si>
    <t>Пособие по социальной помощи населению</t>
  </si>
  <si>
    <t>221</t>
  </si>
  <si>
    <t>223</t>
  </si>
  <si>
    <t>225</t>
  </si>
  <si>
    <t>310</t>
  </si>
  <si>
    <t>Услуги связи</t>
  </si>
  <si>
    <t>290</t>
  </si>
  <si>
    <t>250</t>
  </si>
  <si>
    <t>251</t>
  </si>
  <si>
    <t>241</t>
  </si>
  <si>
    <t>Безвозмезные перечисления государственными и муниципальным организациям</t>
  </si>
  <si>
    <t>230</t>
  </si>
  <si>
    <t>231</t>
  </si>
  <si>
    <t>Обслуживание государственного и муниципального долга</t>
  </si>
  <si>
    <t>Процентные платежи по муниципальному долгу</t>
  </si>
  <si>
    <t>Обслуживание внутреннего долга</t>
  </si>
  <si>
    <t>увеличение  прочих остатков денежных средств   бюджетов поселения</t>
  </si>
  <si>
    <t>0503117</t>
  </si>
  <si>
    <t>Код строки</t>
  </si>
  <si>
    <t>Утвержденные бюджетные назначения</t>
  </si>
  <si>
    <t>Исполнено</t>
  </si>
  <si>
    <t xml:space="preserve">И С П О Л Н Е Н О </t>
  </si>
  <si>
    <t>через банковские счета</t>
  </si>
  <si>
    <t>некассовые операции</t>
  </si>
  <si>
    <t xml:space="preserve">Итого </t>
  </si>
  <si>
    <t>Единый сельскохозяйственный налог</t>
  </si>
  <si>
    <t>Налог на имущество физических лиц</t>
  </si>
  <si>
    <t>Дотации на выравнивание бюджетной обеспеченности</t>
  </si>
  <si>
    <t>Иные межбюджетные трансферты</t>
  </si>
  <si>
    <t>3. ИСТОЧНИКИ ФИНАНСИРОВАНИЯ ДЕФИЦИТА БЮДЖЕТА</t>
  </si>
  <si>
    <t>3. ИСТОЧНИКИ  ФИНАНСИРОВАНИЯ ДЕФИЦИТА БЮДЖЕТОВ</t>
  </si>
  <si>
    <t>Источники финансиров., утвержденные сводной бюджетной росписью</t>
  </si>
  <si>
    <t>Неисполненные  назначения</t>
  </si>
  <si>
    <t>наименование кодов источников внутреннего финансирования дефицитов бюджета</t>
  </si>
  <si>
    <t>Код источника финансирования дефицита бюджета по бюджетной классификации</t>
  </si>
  <si>
    <t>Код источника финансирования по КИВФ, КИВнФ</t>
  </si>
  <si>
    <t>Смета расходов за 3 кв.2005г. Скоррект.</t>
  </si>
  <si>
    <t>Источники финансирования дефицитов бюджетов -всего</t>
  </si>
  <si>
    <t>ИСТОЧНИКИ ВНУТРЕННЕГО ФИНАНСИРОВАНИЯ ДЕФИЦИТОВ БЮДЖЕТОВ</t>
  </si>
  <si>
    <t>000 01030000000000 700</t>
  </si>
  <si>
    <t>000 01030000100000 710</t>
  </si>
  <si>
    <t xml:space="preserve"> 000 01030000000000 800</t>
  </si>
  <si>
    <t xml:space="preserve"> 000 01030000100000 810</t>
  </si>
  <si>
    <t>Изменение  остатков  средств  на  счетах  по учету средств бюджета</t>
  </si>
  <si>
    <t>000 01050000000000 000</t>
  </si>
  <si>
    <t>увеличение остатков средств бюджетов</t>
  </si>
  <si>
    <t>000 01050000000000 500</t>
  </si>
  <si>
    <t>увеличение  прочих остатков средств бюджетов</t>
  </si>
  <si>
    <t>000 01050200000000 500</t>
  </si>
  <si>
    <t>увеличение  прочих остатков денежных  средств бюджетов</t>
  </si>
  <si>
    <t>000 01050201000000 510</t>
  </si>
  <si>
    <t>000 01050201100000 510</t>
  </si>
  <si>
    <t xml:space="preserve">уменьшение остатков средств бюджетов </t>
  </si>
  <si>
    <t>000 01050000000000 600</t>
  </si>
  <si>
    <t xml:space="preserve">уменьшение прочих  остатков средств бюджетов </t>
  </si>
  <si>
    <t>000 01050200000000 600</t>
  </si>
  <si>
    <t xml:space="preserve">уменьшение прочих  остатков  денежных средств бюджетов </t>
  </si>
  <si>
    <t>уменьшение прочих  остатков  денежных средств бюджетов поселений</t>
  </si>
  <si>
    <t>2. Расходы бюджета</t>
  </si>
  <si>
    <t>Наименование</t>
  </si>
  <si>
    <t>Код расхода по бюджетной классификации</t>
  </si>
  <si>
    <t>Неисполненные назначения</t>
  </si>
  <si>
    <t>Расходы бюджета - всего</t>
  </si>
  <si>
    <t>Администрация МО "Гончаровское сельское поселение"</t>
  </si>
  <si>
    <t>200</t>
  </si>
  <si>
    <t>Общегосударственные вопросы</t>
  </si>
  <si>
    <t>Центральный аппарат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</si>
  <si>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</si>
  <si>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</si>
  <si>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</si>
  <si>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</si>
  <si>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Оплата работ, услуг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</si>
  <si>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</si>
  <si>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</si>
  <si>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</si>
  <si>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</si>
  <si>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</si>
  <si>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Межбюджетные трансферты</t>
  </si>
  <si>
    <t>928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</si>
  <si>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</si>
  <si>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</si>
  <si>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</si>
  <si>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</si>
  <si>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</si>
  <si>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</si>
  <si>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Увеличение стоимости материальных запасов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</si>
  <si>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</si>
  <si>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</si>
  <si>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</si>
  <si>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</si>
  <si>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</si>
  <si>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</si>
  <si>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</si>
  <si>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</si>
  <si>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</si>
  <si>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</si>
  <si>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</si>
  <si>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</si>
  <si>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</si>
  <si>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Совет депутатов МО "Гончаровское сельское поселение"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</si>
  <si>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</si>
  <si>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</si>
  <si>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Озеленение</t>
  </si>
  <si>
    <t>Кредиты кредитных организаций в валюте Российской Федерации</t>
  </si>
  <si>
    <t>000 01020000000000 710</t>
  </si>
  <si>
    <t>000 01020000000000 000</t>
  </si>
  <si>
    <t>000 01020000000000 700</t>
  </si>
  <si>
    <t>Получение  кредитов от  кредитных организаций в валюте Российской Федерации</t>
  </si>
  <si>
    <t>Получение  бюджетных кредитов от  кредитных организаций в валюте Российской Федерации бюджетами поселений</t>
  </si>
  <si>
    <t xml:space="preserve"> Бюджетные  кредиты   от   других бюджетов   бюджетной   системы    Российской Федерации </t>
  </si>
  <si>
    <t xml:space="preserve"> Получение  бюджетных  кредитов   от   других бюджетов   бюджетной   системы   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</si>
  <si>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Российской Федерации</t>
  </si>
  <si>
    <t>Код дохода по бюджетной классификации</t>
  </si>
  <si>
    <t>000 01050201000000 610</t>
  </si>
  <si>
    <t>000 01050201100000 610</t>
  </si>
  <si>
    <t>Резервные фонды местных администраций</t>
  </si>
  <si>
    <t>Социальное обеспечение населения</t>
  </si>
  <si>
    <t>Социальное обеспечение</t>
  </si>
  <si>
    <t>Обслуживание государственного (муниципального) долга</t>
  </si>
  <si>
    <t>Безвозмездные перечисления организациям</t>
  </si>
  <si>
    <t>Другие вопросы в области национальной безопасности и правоохранительной деятельности</t>
  </si>
  <si>
    <t>х</t>
  </si>
  <si>
    <t>Бюджетные инвестиции в объекты капитального строительства собственности муниципальных образований</t>
  </si>
  <si>
    <t>01</t>
  </si>
  <si>
    <t>00</t>
  </si>
  <si>
    <t>Капитальный ремонт  муниципального жилищного фонда</t>
  </si>
  <si>
    <t>Иные выплаты населению</t>
  </si>
  <si>
    <t>612</t>
  </si>
  <si>
    <t>Социальные выплаты населению</t>
  </si>
  <si>
    <t>Непрограммные расходы органов исполнительной власти МО "Гончаровское сельское поселение"</t>
  </si>
  <si>
    <t>90 0 0000</t>
  </si>
  <si>
    <t>90 1 0000</t>
  </si>
  <si>
    <t>90 1 1000</t>
  </si>
  <si>
    <t xml:space="preserve">Глава местной администрации </t>
  </si>
  <si>
    <t>90 1 1002</t>
  </si>
  <si>
    <t>90 1 1004</t>
  </si>
  <si>
    <t>90 1 2000</t>
  </si>
  <si>
    <t>90 1 2028</t>
  </si>
  <si>
    <t>90 1 6000</t>
  </si>
  <si>
    <t>90 1 6516</t>
  </si>
  <si>
    <t>90 1 7134</t>
  </si>
  <si>
    <t xml:space="preserve">000 </t>
  </si>
  <si>
    <t>90 1 6501</t>
  </si>
  <si>
    <t>90 1 6528</t>
  </si>
  <si>
    <t>90 1 9000</t>
  </si>
  <si>
    <t>90 1 9701</t>
  </si>
  <si>
    <t>Муниципальная программа "Общество и власть в МО "Гончаровское сельское поселение" на 2015-2017 годы"</t>
  </si>
  <si>
    <t>01 0 0000</t>
  </si>
  <si>
    <t>01 0 2000</t>
  </si>
  <si>
    <t>01 0 2021</t>
  </si>
  <si>
    <t>Размещение рекламно-информационных материалов в средствах массовой информации и другой справочно-информационной литературе</t>
  </si>
  <si>
    <t>01 0 2027</t>
  </si>
  <si>
    <t>01 0 2060</t>
  </si>
  <si>
    <t>01 0 2062</t>
  </si>
  <si>
    <t>90 1 2025</t>
  </si>
  <si>
    <t>853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</si>
  <si>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 соглашением</t>
  </si>
  <si>
    <t>90 1 6502</t>
  </si>
  <si>
    <t>Подготовка проектов генеральных планов муниципального образования, правил землепользования и застройки, утверждение подготовленной на основе генеральных планов муниципального образования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поселений</t>
  </si>
  <si>
    <t>90 1 6515</t>
  </si>
  <si>
    <t>Расходы, осуществляемые органами местного самоуправления за счет  субсидий, субвенций и иных межбюджетных трансфертов из федерального бюджета</t>
  </si>
  <si>
    <t>90 1 5000</t>
  </si>
  <si>
    <t>90 1 5118</t>
  </si>
  <si>
    <t>Муниципальная программа "Безопасность МО "Гончаровское сельское поселение" на 2015-2017 годы"</t>
  </si>
  <si>
    <t>02 0 0000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</si>
  <si>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людей на водных объектах в МО "Гончаровское сельское поселение на 2015-2017 годы  муниципальной программы "Безопасность МО "Гончаровское сельское поселение" на 2015-2017 годы"</t>
  </si>
  <si>
    <t>02 2 0000</t>
  </si>
  <si>
    <t>02 2 2000</t>
  </si>
  <si>
    <t>02 2 2037</t>
  </si>
  <si>
    <t>02 2 2036</t>
  </si>
  <si>
    <t>02 2 8000</t>
  </si>
  <si>
    <t>Строительство пожарного водоема</t>
  </si>
  <si>
    <t>02 2 8619</t>
  </si>
  <si>
    <t>Подпрограмма "Обеспечение  правопорядка и профилактика правонарушений в МО "Гончаровское сельское поселение" муниципальной программы "Безопасность МО "Гончаровское сельское поселение" на 2015-2017 годы"</t>
  </si>
  <si>
    <t>02 1 0000</t>
  </si>
  <si>
    <t>02 1 2000</t>
  </si>
  <si>
    <t>Мероприятия, связанные с обеспечением национальной безопасности и правоохранительной деятельности</t>
  </si>
  <si>
    <t>02 1 2037</t>
  </si>
  <si>
    <t>Подпрограмма "Повышение безопасности дорожного движения в МО "Гончаровское сельское поселение" муниципальной программы "Безопасность МО "Гончаровское сельское поселение" на 2015-2017 годы"</t>
  </si>
  <si>
    <t>02 3 0000</t>
  </si>
  <si>
    <t>02 3 2000</t>
  </si>
  <si>
    <t>02 3 2042</t>
  </si>
  <si>
    <t>Муниципальная программа "Развитие автомобильных дорог МО "Гончаровское сельское поселение" на 2015-2017 годы"</t>
  </si>
  <si>
    <t>03 0 0000</t>
  </si>
  <si>
    <t>03 0 2000</t>
  </si>
  <si>
    <t>03 0 2042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</si>
  <si>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</si>
  <si>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03 0 2057</t>
  </si>
  <si>
    <t>Муниципальная программа "Обеспечение качественным жильем граждан на территории МО "Гончаровское сельское поселение" на 2015-2017 годы"</t>
  </si>
  <si>
    <t>04 0 0000</t>
  </si>
  <si>
    <t>Подпрограмма "Развитие жилищного хозяйства МО "Гончаровское сельское поселение" муниципальной программы "Обеспечение качественным жильем граждан на территории МО "Гончаровское сельское поселение" на 2015-2017 годы"</t>
  </si>
  <si>
    <t>04 2 0000</t>
  </si>
  <si>
    <t>04 2 2000</t>
  </si>
  <si>
    <t>04 2 2044</t>
  </si>
  <si>
    <t>04 2 2045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</si>
  <si>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"Гончаровское сельское поселение" на 2015-2017 годы"</t>
  </si>
  <si>
    <t>05 0 0000</t>
  </si>
  <si>
    <t>05 0 2000</t>
  </si>
  <si>
    <t>05 0 2047</t>
  </si>
  <si>
    <t>Организация ритуальных услуг</t>
  </si>
  <si>
    <t>90 1 6517</t>
  </si>
  <si>
    <t>Муниципальная программа "Благоустройство МО "Гончаровское сельское поселение" на 2015-2017 годы"</t>
  </si>
  <si>
    <t>06 0 0000</t>
  </si>
  <si>
    <t>06 0 2000</t>
  </si>
  <si>
    <t>06 0 2048</t>
  </si>
  <si>
    <t>06 0 2050</t>
  </si>
  <si>
    <t>06 0 2051</t>
  </si>
  <si>
    <t>06 0 2052</t>
  </si>
  <si>
    <t>06 0 8000</t>
  </si>
  <si>
    <t>06 0 8613</t>
  </si>
  <si>
    <t>Бюджетные инвестиции в объекты капитального строительства государственной (муниципальной)собственности</t>
  </si>
  <si>
    <t xml:space="preserve"> 000</t>
  </si>
  <si>
    <t>Муниципальная программа "Развитие культуры, молодежной политики, физической культуры и спорта в МО "Гончаровское сельское поселение" на 2015-2017 годы"</t>
  </si>
  <si>
    <t>07 0 0000</t>
  </si>
  <si>
    <t>Подпрограмма "Организация культурного досуга и отдыха в МО "Гончаровское сельское поселение" муниципальной программы "Развитие культуры, молодежной политики, физической культуры и спорта в МО "Гончаровское сельское поселение" на 2015-2017 годы"</t>
  </si>
  <si>
    <t>07 2 0000</t>
  </si>
  <si>
    <t>07 2 1000</t>
  </si>
  <si>
    <t>07 2 1006</t>
  </si>
  <si>
    <t>Подпрограмма "Библиотечное обслуживание населения в МО "Гончаровское сельское поселение" муниципальной программы "Развитие культуры, молодежной политики, физической культуры и спорта в МО "Гончаровское сельское поселение" на 2015-2017 годы"</t>
  </si>
  <si>
    <t>07 3 0000</t>
  </si>
  <si>
    <t>07 3 1000</t>
  </si>
  <si>
    <t>07 3 1006</t>
  </si>
  <si>
    <t>90 1 6505</t>
  </si>
  <si>
    <t>Подпрограмма "Жилье для молодежи МО "Гончаровское сельское поселение" муниципальной программы "Обеспечение качественным жильем граждан на территории МО "Гончаровское сельское поселение" на 2015-2017 годы"</t>
  </si>
  <si>
    <t>04 1 0000</t>
  </si>
  <si>
    <t>04 1 2000</t>
  </si>
  <si>
    <t xml:space="preserve">Софинансирование подпрограммы " Жилье для молодежи"  государственной программы Ленинградской области "Обеспечение качественным жильем граждан на территории Ленинградской области на 2014-2016 годы" </t>
  </si>
  <si>
    <t>04 1 2066</t>
  </si>
  <si>
    <t>Подпрограмма "Развитие физической культуры и спорта в МО "Гончаровское сельское поселение" муниципальной программы "Развитие культуры, молодежной политики, физической культуры и спорта в МО "Гончаровское сельское поселение" на 2015-2017 годы"</t>
  </si>
  <si>
    <t>07 1 0000</t>
  </si>
  <si>
    <t>07 1 1000</t>
  </si>
  <si>
    <t>07 1 1006</t>
  </si>
  <si>
    <t>90 1 9702</t>
  </si>
  <si>
    <t>90 1 1001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</si>
  <si>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</si>
  <si>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</si>
  <si>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</si>
  <si>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90 1 7000</t>
  </si>
  <si>
    <t>2</t>
  </si>
  <si>
    <t>в том числе: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</si>
  <si>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</si>
  <si>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</si>
  <si>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</si>
  <si>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</si>
  <si>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</si>
  <si>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</si>
  <si>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</si>
  <si>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</si>
  <si>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</si>
  <si>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</si>
  <si>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</si>
  <si>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на осуществление первичного воинского учета на территориях, где отсутствуют военные комиссариаты</t>
  </si>
  <si>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</si>
  <si>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</si>
  <si>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</si>
  <si>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</si>
  <si>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</si>
  <si>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75092557</t>
  </si>
  <si>
    <t>Наименование финансового органа:</t>
  </si>
  <si>
    <t>администрация муниципального образования "Гончаровское сельское поселение" Выборгского района Ленинградской области</t>
  </si>
  <si>
    <t xml:space="preserve">    Глава по БК</t>
  </si>
  <si>
    <t>Наименование публично-правового образования:</t>
  </si>
  <si>
    <t>Бюджет муниципального образования "Гончаровское сельское поселение" Выборгского района Ленинградской области</t>
  </si>
  <si>
    <t>по ОКТМО</t>
  </si>
  <si>
    <t>41615492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</si>
  <si>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</si>
  <si>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</si>
  <si>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</si>
  <si>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</si>
  <si>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</si>
  <si>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4</t>
  </si>
  <si>
    <t>5</t>
  </si>
  <si>
    <t>6</t>
  </si>
  <si>
    <t>Доходы бюджета - всего</t>
  </si>
  <si>
    <t>010</t>
  </si>
  <si>
    <t>X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</si>
  <si>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</si>
  <si>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</si>
  <si>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</si>
  <si>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Акцизы по подакцизным товарам (продукции), производимым на территории Российской Федерации</t>
  </si>
  <si>
    <t>Транспортный налог с организаций</t>
  </si>
  <si>
    <t>Транспортный налог с физических лиц</t>
  </si>
  <si>
    <t>Транспортный налог с физических лиц (прочие поступления)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</si>
  <si>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</si>
  <si>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</si>
  <si>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</si>
  <si>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</si>
  <si>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</si>
  <si>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</si>
  <si>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</si>
  <si>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физических лиц (пени по соответствующему платежу)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</si>
  <si>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</si>
  <si>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</si>
  <si>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</si>
  <si>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</si>
  <si>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</si>
  <si>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</si>
  <si>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</si>
  <si>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</si>
  <si>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</si>
  <si>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Главы  администрации:                                   А.В. Симонов</t>
  </si>
  <si>
    <t>Гл.бухгалтер:                                                     И.В.Лукьянова</t>
  </si>
  <si>
    <t>Налоговые и неналоговые доходы</t>
  </si>
  <si>
    <t>000 10000000000000 000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</si>
  <si>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</si>
  <si>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</si>
  <si>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</si>
  <si>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100 10302250010000 110</t>
  </si>
  <si>
    <t>Налоги на совокупный доход</t>
  </si>
  <si>
    <t>Налоги на имущество</t>
  </si>
  <si>
    <t>Транспортный налог</t>
  </si>
  <si>
    <t>Транспортный налог с организаций (пени по соответствующему платежу)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</si>
  <si>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</si>
  <si>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</si>
  <si>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</si>
  <si>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</si>
  <si>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</si>
  <si>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</si>
  <si>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</si>
  <si>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</si>
  <si>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</si>
  <si>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</si>
  <si>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</si>
  <si>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</si>
  <si>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</si>
  <si>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</si>
  <si>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</si>
  <si>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</si>
  <si>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</si>
  <si>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</si>
  <si>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</si>
  <si>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Строитеьство газопровода</t>
  </si>
  <si>
    <t>05 0 8000</t>
  </si>
  <si>
    <t>05 0 8605</t>
  </si>
  <si>
    <t>05 0 7020</t>
  </si>
  <si>
    <t>Строительно-монтажные работы по объекту «Распределительный газопровод для газификации индивидуальных жилых домов в пос. Барышево Выборгского района Ленинградской области</t>
  </si>
  <si>
    <t>Выплаты ветеранам Великой Отечественной войны в связи с юбилейными днями рождения, начиная с 90-летия</t>
  </si>
  <si>
    <t>90 1 9711</t>
  </si>
  <si>
    <t>360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</si>
  <si>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</si>
  <si>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</si>
  <si>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</si>
  <si>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</si>
  <si>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</si>
  <si>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</si>
  <si>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</si>
  <si>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</si>
  <si>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</si>
  <si>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</si>
  <si>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</si>
  <si>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</si>
  <si>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</si>
  <si>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03 0 7014</t>
  </si>
  <si>
    <t>Субсидии на капитальный ремонт и ремонт автомобильных дорог общего пользования местного значения</t>
  </si>
  <si>
    <t>06 0 7088</t>
  </si>
  <si>
    <t>06 0 7000</t>
  </si>
  <si>
    <t>Расходы, осуществляемые органами местного самоуправления за счет  субсидий, субвенций и иных межбюджетных трансфертов из областного бюджета</t>
  </si>
  <si>
    <t>Мероприятия по реализации проектов местных инициатив гражданам, получивших грантовую поддержку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</si>
  <si>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</si>
  <si>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(за налоговые периоды, истекшие до 1 января 2011 года)</t>
  </si>
  <si>
    <t>Единый сельскохозяйственный налог (за налоговые периоды, истекшие до 1 января 2011 года) (пени по соответствующему платежу)</t>
  </si>
  <si>
    <t>07 2 7067</t>
  </si>
  <si>
    <t>Субсидии на реализацию "Развитие  сельского хозяйства ЛО" в рамках подпрограммы "Устойчивое развитие сельских территорий ЛО"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</si>
  <si>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</si>
  <si>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90 1 2048</t>
  </si>
  <si>
    <t>Оформление, содержание, обслуживание и ремонт объектов муниципального умущества</t>
  </si>
  <si>
    <t>07 2 2031</t>
  </si>
  <si>
    <t>Уплата иных платежей</t>
  </si>
  <si>
    <t>000 10100000000000 000</t>
  </si>
  <si>
    <t>000 10102000010000 110</t>
  </si>
  <si>
    <t>000 10102010010000 110</t>
  </si>
  <si>
    <t>000 10102010011000 110</t>
  </si>
  <si>
    <t>000 10102010012100 110</t>
  </si>
  <si>
    <t>000 10102020010000 110</t>
  </si>
  <si>
    <t>000 10102020011000 110</t>
  </si>
  <si>
    <t>000 10102020013000 110</t>
  </si>
  <si>
    <t>000 10102030010000 110</t>
  </si>
  <si>
    <t>000 10102030011000 110</t>
  </si>
  <si>
    <t>000 10102030012100 110</t>
  </si>
  <si>
    <t>000 10102030013000 110</t>
  </si>
  <si>
    <t>000 10300000000000 000</t>
  </si>
  <si>
    <t>000 10302000010000 110</t>
  </si>
  <si>
    <t>000 10302230010000 110</t>
  </si>
  <si>
    <t>000 10302240010000 110</t>
  </si>
  <si>
    <t>000 10302260010000 110</t>
  </si>
  <si>
    <t>000 10500000000000 000</t>
  </si>
  <si>
    <t>000 10503000010000 110</t>
  </si>
  <si>
    <t>000 10503010010000 110</t>
  </si>
  <si>
    <t>000 10503010011000 110</t>
  </si>
  <si>
    <t>000 10503020010000 110</t>
  </si>
  <si>
    <t>000 10503020012100 110</t>
  </si>
  <si>
    <t>000 10600000000000 000</t>
  </si>
  <si>
    <t>000 10601000000000 110</t>
  </si>
  <si>
    <t>000 10601030100000 110</t>
  </si>
  <si>
    <t>000 10601030101000 110</t>
  </si>
  <si>
    <t>000 10601030102100 110</t>
  </si>
  <si>
    <t>000 10601030104000 110</t>
  </si>
  <si>
    <t>000 10604000020000 110</t>
  </si>
  <si>
    <t>000 10604011020000 110</t>
  </si>
  <si>
    <t>000 10604011021000 110</t>
  </si>
  <si>
    <t>000 10604011022100 110</t>
  </si>
  <si>
    <t>000 10604012020000 110</t>
  </si>
  <si>
    <t>000 10604012021000 110</t>
  </si>
  <si>
    <t>000 10604012022100 110</t>
  </si>
  <si>
    <t>000 10604012024000 110</t>
  </si>
  <si>
    <t>000 10606000000000 110</t>
  </si>
  <si>
    <t>000 10606030030000 110</t>
  </si>
  <si>
    <t>000 10606033100000 110</t>
  </si>
  <si>
    <t>000 10606040000000 110</t>
  </si>
  <si>
    <t>000 10606043100000 110</t>
  </si>
  <si>
    <t>000 10800000000000 000</t>
  </si>
  <si>
    <t>000 10804000010000 110</t>
  </si>
  <si>
    <t>000 10804020010000 110</t>
  </si>
  <si>
    <t>000 11100000000000 000</t>
  </si>
  <si>
    <t>000 11105000000000 120</t>
  </si>
  <si>
    <t>000 11105070000000 120</t>
  </si>
  <si>
    <t>000 11105075100000 120</t>
  </si>
  <si>
    <t>000 11109000000000 120</t>
  </si>
  <si>
    <t>000 11109040000000 120</t>
  </si>
  <si>
    <t>000 11109045100000 120</t>
  </si>
  <si>
    <t>000 11300000000000 000</t>
  </si>
  <si>
    <t>000 11302000000000 130</t>
  </si>
  <si>
    <t>000 11302990000000 130</t>
  </si>
  <si>
    <t>000 11302995100000 130</t>
  </si>
  <si>
    <t>000 11400000000000 000</t>
  </si>
  <si>
    <t>000 11402000000000 000</t>
  </si>
  <si>
    <t>000 11402050130000 410</t>
  </si>
  <si>
    <t>000 11402053100000 410</t>
  </si>
  <si>
    <t>000 11700000000000 000</t>
  </si>
  <si>
    <t>000 11701000000000 180</t>
  </si>
  <si>
    <t>000 11701050100000 180</t>
  </si>
  <si>
    <t>000 11705000000000 180</t>
  </si>
  <si>
    <t>000 11705050100000 180</t>
  </si>
  <si>
    <t>000 20000000000000 000</t>
  </si>
  <si>
    <t>000 20200000000000 000</t>
  </si>
  <si>
    <t>000 20201000000000 151</t>
  </si>
  <si>
    <t>000 20201001000000 151</t>
  </si>
  <si>
    <t>000 20201001100000 151</t>
  </si>
  <si>
    <t>000 20202000000000 151</t>
  </si>
  <si>
    <t>000 20202077000000 151</t>
  </si>
  <si>
    <t>000 20202077100000 151</t>
  </si>
  <si>
    <t>000 20202216000000 151</t>
  </si>
  <si>
    <t>000 20202216100000 151</t>
  </si>
  <si>
    <t>000 20202999000000 151</t>
  </si>
  <si>
    <t>000 20202999100000 151</t>
  </si>
  <si>
    <t>000 20203000000000 151</t>
  </si>
  <si>
    <t>000 20203015000000 151</t>
  </si>
  <si>
    <t>000 20203015100000 151</t>
  </si>
  <si>
    <t>000 20203024000000 151</t>
  </si>
  <si>
    <t>000 20203024100000 151</t>
  </si>
  <si>
    <t>000 20204000000000 151</t>
  </si>
  <si>
    <t>000 20204999000000 151</t>
  </si>
  <si>
    <t>000 20204999100000 151</t>
  </si>
  <si>
    <t>000 21900000000000 000</t>
  </si>
  <si>
    <t>000 21905000100000 151</t>
  </si>
  <si>
    <t>Периодичность: квартальная</t>
  </si>
  <si>
    <t>Результат исполнения бюджета (дефицит / профицит)</t>
  </si>
  <si>
    <t>450</t>
  </si>
  <si>
    <t>на 01.07.2015 г.</t>
  </si>
  <si>
    <t>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</si>
</sst>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#,##0.00_ ;\-#,##0.00\ "/>
    <numFmt numFmtId="166" formatCode="0.0"/>
    <numFmt numFmtId="167" formatCode="#,##0.0"/>
    <numFmt numFmtId="168" formatCode="#,##0.00_р_."/>
    <numFmt numFmtId="169" formatCode="#,##0.00&quot;р.&quot;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?"/>
    <numFmt numFmtId="176" formatCode="dd/mm/yyyy\ &quot;г.&quot;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.00_);_(* \(#,##0.00\);_(* &quot;-&quot;??_);_(@_)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sz val="10"/>
      <color indexed="17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8"/>
      <color indexed="8"/>
      <name val="Times New Roman"/>
      <family val="1"/>
    </font>
    <font>
      <sz val="9"/>
      <color indexed="4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9">
    <xf numFmtId="0" fontId="0" fillId="0" borderId="0" xfId="0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4" fontId="22" fillId="0" borderId="13" xfId="0" applyNumberFormat="1" applyFont="1" applyBorder="1" applyAlignment="1">
      <alignment horizontal="right" wrapText="1"/>
    </xf>
    <xf numFmtId="4" fontId="22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1" fillId="0" borderId="15" xfId="0" applyFont="1" applyFill="1" applyBorder="1" applyAlignment="1">
      <alignment horizontal="center" vertical="center"/>
    </xf>
    <xf numFmtId="166" fontId="2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left" vertical="center" wrapText="1"/>
    </xf>
    <xf numFmtId="4" fontId="22" fillId="0" borderId="16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wrapText="1"/>
    </xf>
    <xf numFmtId="0" fontId="20" fillId="0" borderId="14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0" fontId="25" fillId="24" borderId="0" xfId="0" applyFont="1" applyFill="1" applyAlignment="1">
      <alignment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2" fillId="24" borderId="0" xfId="0" applyFont="1" applyFill="1" applyAlignment="1">
      <alignment/>
    </xf>
    <xf numFmtId="49" fontId="25" fillId="0" borderId="16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24" borderId="0" xfId="0" applyFont="1" applyFill="1" applyAlignment="1">
      <alignment/>
    </xf>
    <xf numFmtId="14" fontId="25" fillId="0" borderId="16" xfId="0" applyNumberFormat="1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31" fillId="0" borderId="0" xfId="0" applyFont="1" applyBorder="1" applyAlignment="1">
      <alignment wrapText="1"/>
    </xf>
    <xf numFmtId="0" fontId="25" fillId="0" borderId="0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horizontal="left" wrapText="1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horizontal="right" wrapText="1"/>
    </xf>
    <xf numFmtId="0" fontId="25" fillId="0" borderId="17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6" xfId="0" applyFont="1" applyBorder="1" applyAlignment="1">
      <alignment horizontal="center" wrapText="1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right" wrapText="1"/>
    </xf>
    <xf numFmtId="0" fontId="20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4" fontId="20" fillId="0" borderId="16" xfId="0" applyNumberFormat="1" applyFont="1" applyBorder="1" applyAlignment="1">
      <alignment horizontal="right" vertical="top" wrapText="1"/>
    </xf>
    <xf numFmtId="4" fontId="20" fillId="24" borderId="16" xfId="0" applyNumberFormat="1" applyFont="1" applyFill="1" applyBorder="1" applyAlignment="1">
      <alignment horizontal="right" vertical="top" wrapText="1"/>
    </xf>
    <xf numFmtId="4" fontId="21" fillId="0" borderId="16" xfId="0" applyNumberFormat="1" applyFont="1" applyBorder="1" applyAlignment="1">
      <alignment horizontal="right"/>
    </xf>
    <xf numFmtId="0" fontId="21" fillId="0" borderId="16" xfId="0" applyFont="1" applyBorder="1" applyAlignment="1">
      <alignment/>
    </xf>
    <xf numFmtId="4" fontId="21" fillId="0" borderId="16" xfId="0" applyNumberFormat="1" applyFont="1" applyBorder="1" applyAlignment="1">
      <alignment horizontal="right" vertical="top" wrapText="1"/>
    </xf>
    <xf numFmtId="1" fontId="21" fillId="0" borderId="16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center"/>
    </xf>
    <xf numFmtId="1" fontId="20" fillId="0" borderId="22" xfId="0" applyNumberFormat="1" applyFont="1" applyFill="1" applyBorder="1" applyAlignment="1">
      <alignment horizontal="center"/>
    </xf>
    <xf numFmtId="4" fontId="20" fillId="0" borderId="16" xfId="0" applyNumberFormat="1" applyFont="1" applyFill="1" applyBorder="1" applyAlignment="1">
      <alignment horizontal="right" wrapText="1"/>
    </xf>
    <xf numFmtId="4" fontId="20" fillId="0" borderId="13" xfId="0" applyNumberFormat="1" applyFont="1" applyFill="1" applyBorder="1" applyAlignment="1">
      <alignment horizontal="right" wrapText="1"/>
    </xf>
    <xf numFmtId="4" fontId="20" fillId="0" borderId="22" xfId="0" applyNumberFormat="1" applyFont="1" applyFill="1" applyBorder="1" applyAlignment="1">
      <alignment horizontal="right" wrapText="1"/>
    </xf>
    <xf numFmtId="4" fontId="20" fillId="0" borderId="10" xfId="0" applyNumberFormat="1" applyFont="1" applyFill="1" applyBorder="1" applyAlignment="1">
      <alignment horizontal="right" wrapText="1"/>
    </xf>
    <xf numFmtId="1" fontId="20" fillId="0" borderId="10" xfId="0" applyNumberFormat="1" applyFont="1" applyFill="1" applyBorder="1" applyAlignment="1">
      <alignment horizontal="left" wrapText="1"/>
    </xf>
    <xf numFmtId="1" fontId="20" fillId="0" borderId="16" xfId="0" applyNumberFormat="1" applyFont="1" applyFill="1" applyBorder="1" applyAlignment="1">
      <alignment horizontal="center" wrapText="1"/>
    </xf>
    <xf numFmtId="0" fontId="21" fillId="0" borderId="16" xfId="0" applyFont="1" applyBorder="1" applyAlignment="1">
      <alignment horizont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2" fontId="22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1" fillId="0" borderId="16" xfId="0" applyFont="1" applyBorder="1" applyAlignment="1">
      <alignment horizontal="left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2" fontId="21" fillId="24" borderId="0" xfId="0" applyNumberFormat="1" applyFont="1" applyFill="1" applyBorder="1" applyAlignment="1">
      <alignment/>
    </xf>
    <xf numFmtId="2" fontId="21" fillId="0" borderId="0" xfId="0" applyNumberFormat="1" applyFont="1" applyBorder="1" applyAlignment="1">
      <alignment horizontal="right" vertical="top" wrapText="1"/>
    </xf>
    <xf numFmtId="2" fontId="34" fillId="0" borderId="0" xfId="0" applyNumberFormat="1" applyFont="1" applyBorder="1" applyAlignment="1">
      <alignment horizontal="right" vertical="top" wrapText="1"/>
    </xf>
    <xf numFmtId="0" fontId="21" fillId="0" borderId="0" xfId="0" applyFont="1" applyAlignment="1">
      <alignment/>
    </xf>
    <xf numFmtId="0" fontId="20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0" fontId="25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20" fillId="0" borderId="17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24" borderId="17" xfId="0" applyFont="1" applyFill="1" applyBorder="1" applyAlignment="1">
      <alignment/>
    </xf>
    <xf numFmtId="0" fontId="27" fillId="0" borderId="17" xfId="0" applyFont="1" applyBorder="1" applyAlignment="1">
      <alignment/>
    </xf>
    <xf numFmtId="49" fontId="38" fillId="0" borderId="16" xfId="0" applyNumberFormat="1" applyFont="1" applyBorder="1" applyAlignment="1">
      <alignment horizontal="center"/>
    </xf>
    <xf numFmtId="0" fontId="20" fillId="0" borderId="10" xfId="0" applyNumberFormat="1" applyFont="1" applyBorder="1" applyAlignment="1">
      <alignment horizontal="left" wrapText="1"/>
    </xf>
    <xf numFmtId="0" fontId="20" fillId="0" borderId="16" xfId="0" applyNumberFormat="1" applyFont="1" applyBorder="1" applyAlignment="1">
      <alignment horizontal="center" wrapText="1"/>
    </xf>
    <xf numFmtId="1" fontId="20" fillId="0" borderId="22" xfId="0" applyNumberFormat="1" applyFont="1" applyBorder="1" applyAlignment="1">
      <alignment horizontal="center"/>
    </xf>
    <xf numFmtId="0" fontId="20" fillId="0" borderId="22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 horizontal="right" wrapText="1"/>
    </xf>
    <xf numFmtId="4" fontId="20" fillId="24" borderId="13" xfId="0" applyNumberFormat="1" applyFont="1" applyFill="1" applyBorder="1" applyAlignment="1">
      <alignment horizontal="right" wrapText="1"/>
    </xf>
    <xf numFmtId="4" fontId="20" fillId="0" borderId="22" xfId="0" applyNumberFormat="1" applyFont="1" applyBorder="1" applyAlignment="1">
      <alignment horizontal="right" wrapText="1"/>
    </xf>
    <xf numFmtId="4" fontId="20" fillId="0" borderId="13" xfId="0" applyNumberFormat="1" applyFont="1" applyBorder="1" applyAlignment="1">
      <alignment horizontal="right" wrapText="1"/>
    </xf>
    <xf numFmtId="4" fontId="20" fillId="0" borderId="10" xfId="0" applyNumberFormat="1" applyFont="1" applyBorder="1" applyAlignment="1">
      <alignment horizontal="right" wrapText="1"/>
    </xf>
    <xf numFmtId="1" fontId="20" fillId="0" borderId="10" xfId="0" applyNumberFormat="1" applyFont="1" applyBorder="1" applyAlignment="1">
      <alignment horizontal="left" wrapText="1"/>
    </xf>
    <xf numFmtId="1" fontId="20" fillId="0" borderId="16" xfId="0" applyNumberFormat="1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4" fontId="20" fillId="0" borderId="13" xfId="0" applyNumberFormat="1" applyFont="1" applyBorder="1" applyAlignment="1">
      <alignment horizontal="right" vertical="top" wrapText="1"/>
    </xf>
    <xf numFmtId="4" fontId="20" fillId="24" borderId="13" xfId="0" applyNumberFormat="1" applyFont="1" applyFill="1" applyBorder="1" applyAlignment="1">
      <alignment horizontal="right" vertical="top" wrapText="1"/>
    </xf>
    <xf numFmtId="4" fontId="20" fillId="0" borderId="22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right" vertical="top" wrapText="1"/>
    </xf>
    <xf numFmtId="4" fontId="21" fillId="24" borderId="22" xfId="0" applyNumberFormat="1" applyFont="1" applyFill="1" applyBorder="1" applyAlignment="1">
      <alignment horizontal="right" wrapText="1"/>
    </xf>
    <xf numFmtId="1" fontId="20" fillId="0" borderId="10" xfId="0" applyNumberFormat="1" applyFont="1" applyBorder="1" applyAlignment="1">
      <alignment horizontal="left"/>
    </xf>
    <xf numFmtId="1" fontId="20" fillId="0" borderId="16" xfId="0" applyNumberFormat="1" applyFont="1" applyBorder="1" applyAlignment="1">
      <alignment horizontal="center"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horizontal="center" wrapText="1"/>
    </xf>
    <xf numFmtId="0" fontId="20" fillId="0" borderId="22" xfId="0" applyFont="1" applyBorder="1" applyAlignment="1">
      <alignment horizontal="center"/>
    </xf>
    <xf numFmtId="4" fontId="21" fillId="24" borderId="13" xfId="0" applyNumberFormat="1" applyFont="1" applyFill="1" applyBorder="1" applyAlignment="1">
      <alignment horizontal="right" wrapText="1"/>
    </xf>
    <xf numFmtId="4" fontId="21" fillId="0" borderId="22" xfId="0" applyNumberFormat="1" applyFont="1" applyBorder="1" applyAlignment="1">
      <alignment horizontal="right" wrapText="1"/>
    </xf>
    <xf numFmtId="4" fontId="21" fillId="0" borderId="13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1" fontId="21" fillId="0" borderId="22" xfId="0" applyNumberFormat="1" applyFont="1" applyBorder="1" applyAlignment="1">
      <alignment horizontal="center"/>
    </xf>
    <xf numFmtId="0" fontId="20" fillId="0" borderId="23" xfId="0" applyFont="1" applyBorder="1" applyAlignment="1">
      <alignment wrapText="1"/>
    </xf>
    <xf numFmtId="1" fontId="21" fillId="0" borderId="10" xfId="0" applyNumberFormat="1" applyFont="1" applyBorder="1" applyAlignment="1">
      <alignment horizontal="left"/>
    </xf>
    <xf numFmtId="1" fontId="21" fillId="0" borderId="16" xfId="0" applyNumberFormat="1" applyFont="1" applyBorder="1" applyAlignment="1">
      <alignment horizontal="center" wrapText="1"/>
    </xf>
    <xf numFmtId="1" fontId="21" fillId="0" borderId="1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/>
    </xf>
    <xf numFmtId="1" fontId="21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1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" fontId="21" fillId="0" borderId="10" xfId="0" applyNumberFormat="1" applyFont="1" applyBorder="1" applyAlignment="1">
      <alignment horizontal="left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1" fontId="20" fillId="0" borderId="16" xfId="0" applyNumberFormat="1" applyFont="1" applyBorder="1" applyAlignment="1">
      <alignment horizontal="left" wrapText="1"/>
    </xf>
    <xf numFmtId="2" fontId="20" fillId="0" borderId="16" xfId="0" applyNumberFormat="1" applyFont="1" applyBorder="1" applyAlignment="1">
      <alignment horizontal="right" wrapText="1"/>
    </xf>
    <xf numFmtId="2" fontId="20" fillId="0" borderId="16" xfId="0" applyNumberFormat="1" applyFont="1" applyBorder="1" applyAlignment="1">
      <alignment/>
    </xf>
    <xf numFmtId="1" fontId="21" fillId="0" borderId="22" xfId="0" applyNumberFormat="1" applyFont="1" applyBorder="1" applyAlignment="1">
      <alignment horizontal="center" wrapText="1"/>
    </xf>
    <xf numFmtId="1" fontId="21" fillId="0" borderId="16" xfId="0" applyNumberFormat="1" applyFont="1" applyBorder="1" applyAlignment="1">
      <alignment horizontal="left" wrapText="1"/>
    </xf>
    <xf numFmtId="1" fontId="21" fillId="0" borderId="25" xfId="0" applyNumberFormat="1" applyFont="1" applyBorder="1" applyAlignment="1">
      <alignment horizontal="center"/>
    </xf>
    <xf numFmtId="1" fontId="20" fillId="0" borderId="25" xfId="0" applyNumberFormat="1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20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4" fontId="21" fillId="24" borderId="16" xfId="0" applyNumberFormat="1" applyFont="1" applyFill="1" applyBorder="1" applyAlignment="1">
      <alignment horizontal="right" wrapText="1"/>
    </xf>
    <xf numFmtId="0" fontId="20" fillId="0" borderId="16" xfId="0" applyFont="1" applyBorder="1" applyAlignment="1">
      <alignment wrapText="1"/>
    </xf>
    <xf numFmtId="4" fontId="20" fillId="24" borderId="16" xfId="0" applyNumberFormat="1" applyFont="1" applyFill="1" applyBorder="1" applyAlignment="1">
      <alignment horizontal="right" wrapText="1"/>
    </xf>
    <xf numFmtId="0" fontId="21" fillId="0" borderId="16" xfId="0" applyFont="1" applyBorder="1" applyAlignment="1">
      <alignment wrapText="1"/>
    </xf>
    <xf numFmtId="1" fontId="22" fillId="0" borderId="16" xfId="0" applyNumberFormat="1" applyFont="1" applyBorder="1" applyAlignment="1">
      <alignment horizontal="left"/>
    </xf>
    <xf numFmtId="1" fontId="22" fillId="0" borderId="16" xfId="0" applyNumberFormat="1" applyFont="1" applyBorder="1" applyAlignment="1">
      <alignment horizontal="center"/>
    </xf>
    <xf numFmtId="2" fontId="26" fillId="0" borderId="16" xfId="0" applyNumberFormat="1" applyFont="1" applyBorder="1" applyAlignment="1">
      <alignment horizontal="right" wrapText="1"/>
    </xf>
    <xf numFmtId="2" fontId="26" fillId="24" borderId="16" xfId="0" applyNumberFormat="1" applyFont="1" applyFill="1" applyBorder="1" applyAlignment="1">
      <alignment horizontal="right" wrapText="1"/>
    </xf>
    <xf numFmtId="2" fontId="26" fillId="0" borderId="16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right" wrapText="1"/>
    </xf>
    <xf numFmtId="2" fontId="26" fillId="24" borderId="0" xfId="0" applyNumberFormat="1" applyFont="1" applyFill="1" applyBorder="1" applyAlignment="1">
      <alignment horizontal="right" wrapText="1"/>
    </xf>
    <xf numFmtId="2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26" fillId="24" borderId="0" xfId="0" applyFont="1" applyFill="1" applyAlignment="1">
      <alignment horizontal="center"/>
    </xf>
    <xf numFmtId="2" fontId="22" fillId="0" borderId="0" xfId="0" applyNumberFormat="1" applyFont="1" applyBorder="1" applyAlignment="1">
      <alignment horizontal="center" vertical="top" wrapText="1"/>
    </xf>
    <xf numFmtId="2" fontId="25" fillId="0" borderId="0" xfId="0" applyNumberFormat="1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33" fillId="0" borderId="24" xfId="0" applyFont="1" applyBorder="1" applyAlignment="1">
      <alignment/>
    </xf>
    <xf numFmtId="0" fontId="32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horizontal="center" vertical="center" wrapText="1"/>
    </xf>
    <xf numFmtId="4" fontId="33" fillId="0" borderId="24" xfId="0" applyNumberFormat="1" applyFont="1" applyBorder="1" applyAlignment="1">
      <alignment vertical="center" wrapText="1"/>
    </xf>
    <xf numFmtId="0" fontId="21" fillId="0" borderId="16" xfId="0" applyFont="1" applyBorder="1" applyAlignment="1">
      <alignment horizontal="left"/>
    </xf>
    <xf numFmtId="0" fontId="25" fillId="0" borderId="24" xfId="0" applyFont="1" applyBorder="1" applyAlignment="1">
      <alignment horizontal="center" vertical="center" wrapText="1"/>
    </xf>
    <xf numFmtId="4" fontId="22" fillId="0" borderId="24" xfId="0" applyNumberFormat="1" applyFont="1" applyBorder="1" applyAlignment="1">
      <alignment wrapText="1"/>
    </xf>
    <xf numFmtId="0" fontId="34" fillId="25" borderId="16" xfId="0" applyFont="1" applyFill="1" applyBorder="1" applyAlignment="1">
      <alignment horizontal="left" vertical="center" wrapText="1"/>
    </xf>
    <xf numFmtId="0" fontId="31" fillId="25" borderId="16" xfId="0" applyFont="1" applyFill="1" applyBorder="1" applyAlignment="1">
      <alignment horizontal="center"/>
    </xf>
    <xf numFmtId="0" fontId="31" fillId="25" borderId="16" xfId="0" applyFont="1" applyFill="1" applyBorder="1" applyAlignment="1">
      <alignment horizontal="center" wrapText="1"/>
    </xf>
    <xf numFmtId="0" fontId="31" fillId="25" borderId="24" xfId="0" applyFont="1" applyFill="1" applyBorder="1" applyAlignment="1">
      <alignment horizontal="center" vertical="center" wrapText="1"/>
    </xf>
    <xf numFmtId="4" fontId="31" fillId="25" borderId="24" xfId="0" applyNumberFormat="1" applyFont="1" applyFill="1" applyBorder="1" applyAlignment="1">
      <alignment wrapText="1"/>
    </xf>
    <xf numFmtId="4" fontId="31" fillId="25" borderId="26" xfId="0" applyNumberFormat="1" applyFont="1" applyFill="1" applyBorder="1" applyAlignment="1">
      <alignment horizontal="center" vertical="center" wrapText="1"/>
    </xf>
    <xf numFmtId="4" fontId="31" fillId="25" borderId="0" xfId="0" applyNumberFormat="1" applyFont="1" applyFill="1" applyBorder="1" applyAlignment="1">
      <alignment horizontal="center" vertical="center" wrapText="1"/>
    </xf>
    <xf numFmtId="4" fontId="31" fillId="25" borderId="11" xfId="0" applyNumberFormat="1" applyFont="1" applyFill="1" applyBorder="1" applyAlignment="1">
      <alignment horizontal="center" vertical="center" wrapText="1"/>
    </xf>
    <xf numFmtId="0" fontId="35" fillId="25" borderId="0" xfId="0" applyFont="1" applyFill="1" applyAlignment="1">
      <alignment/>
    </xf>
    <xf numFmtId="0" fontId="21" fillId="0" borderId="12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right"/>
    </xf>
    <xf numFmtId="0" fontId="21" fillId="0" borderId="12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5" fillId="0" borderId="16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right"/>
    </xf>
    <xf numFmtId="4" fontId="22" fillId="24" borderId="16" xfId="0" applyNumberFormat="1" applyFont="1" applyFill="1" applyBorder="1" applyAlignment="1">
      <alignment horizontal="right"/>
    </xf>
    <xf numFmtId="0" fontId="21" fillId="0" borderId="22" xfId="0" applyFont="1" applyBorder="1" applyAlignment="1">
      <alignment wrapText="1"/>
    </xf>
    <xf numFmtId="0" fontId="22" fillId="0" borderId="16" xfId="0" applyFont="1" applyBorder="1" applyAlignment="1">
      <alignment horizontal="center"/>
    </xf>
    <xf numFmtId="0" fontId="20" fillId="0" borderId="22" xfId="0" applyFont="1" applyBorder="1" applyAlignment="1">
      <alignment wrapText="1"/>
    </xf>
    <xf numFmtId="4" fontId="22" fillId="0" borderId="16" xfId="0" applyNumberFormat="1" applyFont="1" applyBorder="1" applyAlignment="1">
      <alignment vertical="center"/>
    </xf>
    <xf numFmtId="4" fontId="22" fillId="24" borderId="16" xfId="0" applyNumberFormat="1" applyFont="1" applyFill="1" applyBorder="1" applyAlignment="1">
      <alignment vertical="center"/>
    </xf>
    <xf numFmtId="4" fontId="22" fillId="0" borderId="16" xfId="0" applyNumberFormat="1" applyFont="1" applyBorder="1" applyAlignment="1">
      <alignment/>
    </xf>
    <xf numFmtId="4" fontId="22" fillId="24" borderId="16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 horizontal="right" vertical="top" wrapText="1"/>
    </xf>
    <xf numFmtId="4" fontId="22" fillId="0" borderId="16" xfId="0" applyNumberFormat="1" applyFont="1" applyBorder="1" applyAlignment="1">
      <alignment wrapText="1"/>
    </xf>
    <xf numFmtId="0" fontId="20" fillId="0" borderId="16" xfId="0" applyFont="1" applyBorder="1" applyAlignment="1">
      <alignment horizontal="left"/>
    </xf>
    <xf numFmtId="4" fontId="22" fillId="24" borderId="16" xfId="0" applyNumberFormat="1" applyFont="1" applyFill="1" applyBorder="1" applyAlignment="1">
      <alignment horizontal="right" vertical="top" wrapText="1"/>
    </xf>
    <xf numFmtId="4" fontId="25" fillId="0" borderId="16" xfId="0" applyNumberFormat="1" applyFont="1" applyBorder="1" applyAlignment="1">
      <alignment/>
    </xf>
    <xf numFmtId="4" fontId="25" fillId="24" borderId="16" xfId="0" applyNumberFormat="1" applyFont="1" applyFill="1" applyBorder="1" applyAlignment="1">
      <alignment/>
    </xf>
    <xf numFmtId="4" fontId="25" fillId="0" borderId="16" xfId="0" applyNumberFormat="1" applyFont="1" applyBorder="1" applyAlignment="1">
      <alignment horizontal="right" wrapText="1"/>
    </xf>
    <xf numFmtId="4" fontId="25" fillId="0" borderId="16" xfId="0" applyNumberFormat="1" applyFont="1" applyBorder="1" applyAlignment="1">
      <alignment wrapText="1"/>
    </xf>
    <xf numFmtId="0" fontId="25" fillId="0" borderId="2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" fontId="25" fillId="0" borderId="24" xfId="0" applyNumberFormat="1" applyFont="1" applyBorder="1" applyAlignment="1">
      <alignment wrapText="1"/>
    </xf>
    <xf numFmtId="0" fontId="20" fillId="0" borderId="26" xfId="0" applyFont="1" applyBorder="1" applyAlignment="1">
      <alignment/>
    </xf>
    <xf numFmtId="4" fontId="25" fillId="0" borderId="12" xfId="0" applyNumberFormat="1" applyFont="1" applyBorder="1" applyAlignment="1">
      <alignment/>
    </xf>
    <xf numFmtId="4" fontId="25" fillId="24" borderId="12" xfId="0" applyNumberFormat="1" applyFont="1" applyFill="1" applyBorder="1" applyAlignment="1">
      <alignment/>
    </xf>
    <xf numFmtId="4" fontId="22" fillId="0" borderId="16" xfId="0" applyNumberFormat="1" applyFont="1" applyBorder="1" applyAlignment="1">
      <alignment horizontal="right" wrapText="1"/>
    </xf>
    <xf numFmtId="0" fontId="22" fillId="0" borderId="26" xfId="0" applyFont="1" applyBorder="1" applyAlignment="1">
      <alignment horizontal="center"/>
    </xf>
    <xf numFmtId="4" fontId="25" fillId="0" borderId="24" xfId="0" applyNumberFormat="1" applyFont="1" applyBorder="1" applyAlignment="1">
      <alignment horizontal="right" vertical="top" wrapText="1"/>
    </xf>
    <xf numFmtId="4" fontId="25" fillId="24" borderId="24" xfId="0" applyNumberFormat="1" applyFont="1" applyFill="1" applyBorder="1" applyAlignment="1">
      <alignment horizontal="right" vertical="top" wrapText="1"/>
    </xf>
    <xf numFmtId="0" fontId="21" fillId="0" borderId="26" xfId="0" applyFont="1" applyBorder="1" applyAlignment="1">
      <alignment/>
    </xf>
    <xf numFmtId="4" fontId="22" fillId="0" borderId="12" xfId="0" applyNumberFormat="1" applyFont="1" applyBorder="1" applyAlignment="1">
      <alignment/>
    </xf>
    <xf numFmtId="4" fontId="22" fillId="24" borderId="12" xfId="0" applyNumberFormat="1" applyFont="1" applyFill="1" applyBorder="1" applyAlignment="1">
      <alignment/>
    </xf>
    <xf numFmtId="0" fontId="20" fillId="0" borderId="21" xfId="0" applyFont="1" applyBorder="1" applyAlignment="1">
      <alignment/>
    </xf>
    <xf numFmtId="4" fontId="25" fillId="24" borderId="26" xfId="0" applyNumberFormat="1" applyFont="1" applyFill="1" applyBorder="1" applyAlignment="1">
      <alignment/>
    </xf>
    <xf numFmtId="4" fontId="25" fillId="0" borderId="26" xfId="0" applyNumberFormat="1" applyFont="1" applyBorder="1" applyAlignment="1">
      <alignment/>
    </xf>
    <xf numFmtId="0" fontId="21" fillId="0" borderId="20" xfId="0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" fontId="22" fillId="24" borderId="0" xfId="0" applyNumberFormat="1" applyFont="1" applyFill="1" applyBorder="1" applyAlignment="1">
      <alignment/>
    </xf>
    <xf numFmtId="4" fontId="22" fillId="0" borderId="0" xfId="0" applyNumberFormat="1" applyFont="1" applyBorder="1" applyAlignment="1">
      <alignment horizontal="right" vertical="top" wrapText="1"/>
    </xf>
    <xf numFmtId="4" fontId="25" fillId="0" borderId="0" xfId="0" applyNumberFormat="1" applyFont="1" applyBorder="1" applyAlignment="1">
      <alignment/>
    </xf>
    <xf numFmtId="0" fontId="20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/>
    </xf>
    <xf numFmtId="0" fontId="20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/>
    </xf>
    <xf numFmtId="4" fontId="22" fillId="0" borderId="24" xfId="0" applyNumberFormat="1" applyFont="1" applyBorder="1" applyAlignment="1">
      <alignment horizontal="right" vertical="top" wrapText="1"/>
    </xf>
    <xf numFmtId="4" fontId="22" fillId="24" borderId="24" xfId="0" applyNumberFormat="1" applyFont="1" applyFill="1" applyBorder="1" applyAlignment="1">
      <alignment horizontal="right" vertical="top" wrapText="1"/>
    </xf>
    <xf numFmtId="4" fontId="25" fillId="0" borderId="24" xfId="0" applyNumberFormat="1" applyFont="1" applyBorder="1" applyAlignment="1">
      <alignment/>
    </xf>
    <xf numFmtId="0" fontId="21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wrapText="1"/>
    </xf>
    <xf numFmtId="0" fontId="20" fillId="0" borderId="12" xfId="0" applyFont="1" applyBorder="1" applyAlignment="1">
      <alignment/>
    </xf>
    <xf numFmtId="4" fontId="25" fillId="24" borderId="24" xfId="0" applyNumberFormat="1" applyFont="1" applyFill="1" applyBorder="1" applyAlignment="1">
      <alignment/>
    </xf>
    <xf numFmtId="0" fontId="21" fillId="0" borderId="16" xfId="0" applyFont="1" applyFill="1" applyBorder="1" applyAlignment="1">
      <alignment wrapText="1"/>
    </xf>
    <xf numFmtId="0" fontId="36" fillId="0" borderId="0" xfId="0" applyFont="1" applyAlignment="1">
      <alignment/>
    </xf>
    <xf numFmtId="0" fontId="34" fillId="0" borderId="16" xfId="0" applyFont="1" applyBorder="1" applyAlignment="1">
      <alignment horizontal="left"/>
    </xf>
    <xf numFmtId="0" fontId="31" fillId="0" borderId="16" xfId="0" applyFont="1" applyBorder="1" applyAlignment="1">
      <alignment horizontal="center"/>
    </xf>
    <xf numFmtId="4" fontId="22" fillId="24" borderId="16" xfId="0" applyNumberFormat="1" applyFont="1" applyFill="1" applyBorder="1" applyAlignment="1">
      <alignment horizontal="right" wrapText="1"/>
    </xf>
    <xf numFmtId="0" fontId="34" fillId="0" borderId="16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4" fontId="35" fillId="0" borderId="16" xfId="0" applyNumberFormat="1" applyFont="1" applyBorder="1" applyAlignment="1">
      <alignment horizontal="right" wrapText="1"/>
    </xf>
    <xf numFmtId="4" fontId="35" fillId="24" borderId="16" xfId="0" applyNumberFormat="1" applyFont="1" applyFill="1" applyBorder="1" applyAlignment="1">
      <alignment horizontal="right" wrapText="1"/>
    </xf>
    <xf numFmtId="4" fontId="27" fillId="0" borderId="16" xfId="0" applyNumberFormat="1" applyFont="1" applyBorder="1" applyAlignment="1">
      <alignment/>
    </xf>
    <xf numFmtId="0" fontId="32" fillId="0" borderId="16" xfId="0" applyFont="1" applyBorder="1" applyAlignment="1">
      <alignment horizontal="center"/>
    </xf>
    <xf numFmtId="4" fontId="26" fillId="0" borderId="16" xfId="0" applyNumberFormat="1" applyFont="1" applyBorder="1" applyAlignment="1">
      <alignment horizontal="right" vertical="top" wrapText="1"/>
    </xf>
    <xf numFmtId="4" fontId="26" fillId="24" borderId="16" xfId="0" applyNumberFormat="1" applyFont="1" applyFill="1" applyBorder="1" applyAlignment="1">
      <alignment horizontal="right" vertical="top" wrapText="1"/>
    </xf>
    <xf numFmtId="4" fontId="27" fillId="0" borderId="16" xfId="0" applyNumberFormat="1" applyFont="1" applyBorder="1" applyAlignment="1">
      <alignment horizontal="right" wrapText="1"/>
    </xf>
    <xf numFmtId="0" fontId="27" fillId="0" borderId="16" xfId="0" applyFont="1" applyBorder="1" applyAlignment="1">
      <alignment horizontal="center"/>
    </xf>
    <xf numFmtId="4" fontId="27" fillId="24" borderId="16" xfId="0" applyNumberFormat="1" applyFont="1" applyFill="1" applyBorder="1" applyAlignment="1">
      <alignment/>
    </xf>
    <xf numFmtId="0" fontId="27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4" fontId="27" fillId="0" borderId="12" xfId="0" applyNumberFormat="1" applyFont="1" applyBorder="1" applyAlignment="1">
      <alignment/>
    </xf>
    <xf numFmtId="4" fontId="27" fillId="24" borderId="12" xfId="0" applyNumberFormat="1" applyFont="1" applyFill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0" fontId="20" fillId="0" borderId="18" xfId="0" applyFont="1" applyBorder="1" applyAlignment="1">
      <alignment/>
    </xf>
    <xf numFmtId="0" fontId="31" fillId="0" borderId="16" xfId="0" applyFont="1" applyBorder="1" applyAlignment="1">
      <alignment horizontal="center" wrapText="1"/>
    </xf>
    <xf numFmtId="4" fontId="22" fillId="0" borderId="24" xfId="0" applyNumberFormat="1" applyFont="1" applyBorder="1" applyAlignment="1">
      <alignment/>
    </xf>
    <xf numFmtId="4" fontId="22" fillId="24" borderId="24" xfId="0" applyNumberFormat="1" applyFont="1" applyFill="1" applyBorder="1" applyAlignment="1">
      <alignment/>
    </xf>
    <xf numFmtId="0" fontId="25" fillId="0" borderId="24" xfId="0" applyFont="1" applyBorder="1" applyAlignment="1">
      <alignment horizontal="center"/>
    </xf>
    <xf numFmtId="0" fontId="34" fillId="0" borderId="16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4" fontId="25" fillId="0" borderId="16" xfId="0" applyNumberFormat="1" applyFont="1" applyBorder="1" applyAlignment="1">
      <alignment horizontal="right" vertical="top" wrapText="1"/>
    </xf>
    <xf numFmtId="4" fontId="25" fillId="24" borderId="16" xfId="0" applyNumberFormat="1" applyFont="1" applyFill="1" applyBorder="1" applyAlignment="1">
      <alignment horizontal="right" vertical="top" wrapText="1"/>
    </xf>
    <xf numFmtId="0" fontId="25" fillId="0" borderId="16" xfId="0" applyFont="1" applyBorder="1" applyAlignment="1">
      <alignment horizontal="left"/>
    </xf>
    <xf numFmtId="2" fontId="25" fillId="0" borderId="16" xfId="0" applyNumberFormat="1" applyFont="1" applyBorder="1" applyAlignment="1">
      <alignment horizontal="right" wrapText="1"/>
    </xf>
    <xf numFmtId="2" fontId="25" fillId="24" borderId="16" xfId="0" applyNumberFormat="1" applyFont="1" applyFill="1" applyBorder="1" applyAlignment="1">
      <alignment horizontal="right" wrapText="1"/>
    </xf>
    <xf numFmtId="2" fontId="25" fillId="0" borderId="16" xfId="0" applyNumberFormat="1" applyFont="1" applyBorder="1" applyAlignment="1">
      <alignment horizontal="right" vertical="top" wrapText="1"/>
    </xf>
    <xf numFmtId="2" fontId="25" fillId="0" borderId="16" xfId="0" applyNumberFormat="1" applyFont="1" applyBorder="1" applyAlignment="1">
      <alignment horizontal="right" vertical="center" wrapText="1"/>
    </xf>
    <xf numFmtId="0" fontId="25" fillId="0" borderId="16" xfId="0" applyFont="1" applyBorder="1" applyAlignment="1">
      <alignment horizontal="left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wrapText="1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2" fontId="22" fillId="0" borderId="16" xfId="0" applyNumberFormat="1" applyFont="1" applyBorder="1" applyAlignment="1">
      <alignment horizontal="right" wrapText="1"/>
    </xf>
    <xf numFmtId="2" fontId="22" fillId="24" borderId="16" xfId="0" applyNumberFormat="1" applyFont="1" applyFill="1" applyBorder="1" applyAlignment="1">
      <alignment horizontal="right" wrapText="1"/>
    </xf>
    <xf numFmtId="0" fontId="34" fillId="0" borderId="16" xfId="0" applyFont="1" applyBorder="1" applyAlignment="1">
      <alignment horizontal="center"/>
    </xf>
    <xf numFmtId="4" fontId="21" fillId="24" borderId="16" xfId="0" applyNumberFormat="1" applyFont="1" applyFill="1" applyBorder="1" applyAlignment="1">
      <alignment horizontal="right" vertical="top" wrapText="1"/>
    </xf>
    <xf numFmtId="4" fontId="20" fillId="0" borderId="16" xfId="0" applyNumberFormat="1" applyFont="1" applyBorder="1" applyAlignment="1">
      <alignment/>
    </xf>
    <xf numFmtId="4" fontId="25" fillId="0" borderId="16" xfId="0" applyNumberFormat="1" applyFont="1" applyBorder="1" applyAlignment="1">
      <alignment/>
    </xf>
    <xf numFmtId="0" fontId="21" fillId="0" borderId="22" xfId="0" applyFont="1" applyBorder="1" applyAlignment="1">
      <alignment/>
    </xf>
    <xf numFmtId="3" fontId="22" fillId="0" borderId="16" xfId="0" applyNumberFormat="1" applyFont="1" applyBorder="1" applyAlignment="1">
      <alignment horizontal="center"/>
    </xf>
    <xf numFmtId="0" fontId="20" fillId="0" borderId="22" xfId="0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22" fillId="0" borderId="24" xfId="0" applyFont="1" applyBorder="1" applyAlignment="1">
      <alignment/>
    </xf>
    <xf numFmtId="0" fontId="31" fillId="0" borderId="24" xfId="0" applyFont="1" applyBorder="1" applyAlignment="1">
      <alignment horizontal="center"/>
    </xf>
    <xf numFmtId="0" fontId="25" fillId="0" borderId="24" xfId="0" applyFont="1" applyBorder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4" fontId="25" fillId="24" borderId="0" xfId="0" applyNumberFormat="1" applyFont="1" applyFill="1" applyAlignment="1">
      <alignment/>
    </xf>
    <xf numFmtId="0" fontId="20" fillId="0" borderId="20" xfId="0" applyFont="1" applyBorder="1" applyAlignment="1">
      <alignment/>
    </xf>
    <xf numFmtId="4" fontId="25" fillId="24" borderId="0" xfId="0" applyNumberFormat="1" applyFont="1" applyFill="1" applyBorder="1" applyAlignment="1">
      <alignment/>
    </xf>
    <xf numFmtId="0" fontId="20" fillId="0" borderId="12" xfId="0" applyFont="1" applyBorder="1" applyAlignment="1">
      <alignment horizontal="center" vertical="center" wrapText="1"/>
    </xf>
    <xf numFmtId="4" fontId="20" fillId="24" borderId="16" xfId="0" applyNumberFormat="1" applyFont="1" applyFill="1" applyBorder="1" applyAlignment="1">
      <alignment/>
    </xf>
    <xf numFmtId="0" fontId="21" fillId="0" borderId="10" xfId="0" applyFont="1" applyBorder="1" applyAlignment="1">
      <alignment wrapText="1"/>
    </xf>
    <xf numFmtId="4" fontId="22" fillId="0" borderId="19" xfId="0" applyNumberFormat="1" applyFont="1" applyBorder="1" applyAlignment="1">
      <alignment/>
    </xf>
    <xf numFmtId="4" fontId="22" fillId="0" borderId="18" xfId="0" applyNumberFormat="1" applyFont="1" applyBorder="1" applyAlignment="1">
      <alignment/>
    </xf>
    <xf numFmtId="4" fontId="25" fillId="0" borderId="19" xfId="0" applyNumberFormat="1" applyFont="1" applyBorder="1" applyAlignment="1">
      <alignment/>
    </xf>
    <xf numFmtId="4" fontId="25" fillId="0" borderId="18" xfId="0" applyNumberFormat="1" applyFont="1" applyBorder="1" applyAlignment="1">
      <alignment/>
    </xf>
    <xf numFmtId="4" fontId="25" fillId="0" borderId="13" xfId="0" applyNumberFormat="1" applyFont="1" applyBorder="1" applyAlignment="1">
      <alignment horizontal="right" wrapText="1"/>
    </xf>
    <xf numFmtId="0" fontId="25" fillId="0" borderId="11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4" fontId="22" fillId="0" borderId="12" xfId="0" applyNumberFormat="1" applyFont="1" applyBorder="1" applyAlignment="1">
      <alignment horizontal="right" wrapText="1"/>
    </xf>
    <xf numFmtId="4" fontId="25" fillId="0" borderId="12" xfId="0" applyNumberFormat="1" applyFont="1" applyBorder="1" applyAlignment="1">
      <alignment horizontal="right" wrapText="1"/>
    </xf>
    <xf numFmtId="0" fontId="20" fillId="0" borderId="18" xfId="0" applyFont="1" applyBorder="1" applyAlignment="1">
      <alignment wrapText="1"/>
    </xf>
    <xf numFmtId="0" fontId="34" fillId="25" borderId="24" xfId="0" applyFont="1" applyFill="1" applyBorder="1" applyAlignment="1">
      <alignment wrapText="1"/>
    </xf>
    <xf numFmtId="0" fontId="34" fillId="25" borderId="24" xfId="0" applyFont="1" applyFill="1" applyBorder="1" applyAlignment="1">
      <alignment horizontal="center" wrapText="1"/>
    </xf>
    <xf numFmtId="0" fontId="34" fillId="25" borderId="24" xfId="0" applyFont="1" applyFill="1" applyBorder="1" applyAlignment="1">
      <alignment horizontal="right" wrapText="1"/>
    </xf>
    <xf numFmtId="4" fontId="34" fillId="25" borderId="24" xfId="0" applyNumberFormat="1" applyFont="1" applyFill="1" applyBorder="1" applyAlignment="1">
      <alignment horizontal="right" wrapText="1"/>
    </xf>
    <xf numFmtId="4" fontId="34" fillId="25" borderId="16" xfId="0" applyNumberFormat="1" applyFont="1" applyFill="1" applyBorder="1" applyAlignment="1">
      <alignment horizontal="right" wrapText="1"/>
    </xf>
    <xf numFmtId="4" fontId="34" fillId="25" borderId="0" xfId="0" applyNumberFormat="1" applyFont="1" applyFill="1" applyBorder="1" applyAlignment="1">
      <alignment horizontal="right" wrapText="1"/>
    </xf>
    <xf numFmtId="4" fontId="21" fillId="0" borderId="16" xfId="0" applyNumberFormat="1" applyFont="1" applyBorder="1" applyAlignment="1">
      <alignment/>
    </xf>
    <xf numFmtId="4" fontId="21" fillId="24" borderId="16" xfId="0" applyNumberFormat="1" applyFont="1" applyFill="1" applyBorder="1" applyAlignment="1">
      <alignment/>
    </xf>
    <xf numFmtId="0" fontId="34" fillId="0" borderId="16" xfId="0" applyFont="1" applyBorder="1" applyAlignment="1">
      <alignment wrapText="1"/>
    </xf>
    <xf numFmtId="4" fontId="22" fillId="0" borderId="24" xfId="0" applyNumberFormat="1" applyFont="1" applyBorder="1" applyAlignment="1">
      <alignment horizontal="right" wrapText="1"/>
    </xf>
    <xf numFmtId="4" fontId="22" fillId="24" borderId="24" xfId="0" applyNumberFormat="1" applyFont="1" applyFill="1" applyBorder="1" applyAlignment="1">
      <alignment horizontal="right" wrapText="1"/>
    </xf>
    <xf numFmtId="4" fontId="25" fillId="0" borderId="24" xfId="0" applyNumberFormat="1" applyFont="1" applyBorder="1" applyAlignment="1">
      <alignment/>
    </xf>
    <xf numFmtId="4" fontId="25" fillId="24" borderId="24" xfId="0" applyNumberFormat="1" applyFont="1" applyFill="1" applyBorder="1" applyAlignment="1">
      <alignment/>
    </xf>
    <xf numFmtId="4" fontId="25" fillId="0" borderId="26" xfId="0" applyNumberFormat="1" applyFont="1" applyBorder="1" applyAlignment="1">
      <alignment/>
    </xf>
    <xf numFmtId="4" fontId="22" fillId="0" borderId="16" xfId="0" applyNumberFormat="1" applyFont="1" applyBorder="1" applyAlignment="1">
      <alignment/>
    </xf>
    <xf numFmtId="4" fontId="22" fillId="24" borderId="16" xfId="0" applyNumberFormat="1" applyFont="1" applyFill="1" applyBorder="1" applyAlignment="1">
      <alignment/>
    </xf>
    <xf numFmtId="4" fontId="25" fillId="24" borderId="16" xfId="0" applyNumberFormat="1" applyFont="1" applyFill="1" applyBorder="1" applyAlignment="1">
      <alignment/>
    </xf>
    <xf numFmtId="3" fontId="25" fillId="0" borderId="16" xfId="0" applyNumberFormat="1" applyFont="1" applyBorder="1" applyAlignment="1">
      <alignment horizontal="center"/>
    </xf>
    <xf numFmtId="4" fontId="20" fillId="0" borderId="16" xfId="0" applyNumberFormat="1" applyFont="1" applyBorder="1" applyAlignment="1">
      <alignment/>
    </xf>
    <xf numFmtId="4" fontId="20" fillId="24" borderId="16" xfId="0" applyNumberFormat="1" applyFont="1" applyFill="1" applyBorder="1" applyAlignment="1">
      <alignment/>
    </xf>
    <xf numFmtId="4" fontId="34" fillId="24" borderId="16" xfId="0" applyNumberFormat="1" applyFont="1" applyFill="1" applyBorder="1" applyAlignment="1">
      <alignment horizontal="right" wrapText="1"/>
    </xf>
    <xf numFmtId="4" fontId="34" fillId="0" borderId="16" xfId="0" applyNumberFormat="1" applyFont="1" applyBorder="1" applyAlignment="1">
      <alignment horizontal="right" wrapText="1"/>
    </xf>
    <xf numFmtId="4" fontId="34" fillId="0" borderId="16" xfId="0" applyNumberFormat="1" applyFont="1" applyBorder="1" applyAlignment="1">
      <alignment horizontal="right" vertical="top" wrapText="1"/>
    </xf>
    <xf numFmtId="0" fontId="21" fillId="0" borderId="27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4" fontId="21" fillId="0" borderId="16" xfId="0" applyNumberFormat="1" applyFont="1" applyBorder="1" applyAlignment="1">
      <alignment horizontal="right" vertical="center" wrapText="1"/>
    </xf>
    <xf numFmtId="4" fontId="21" fillId="24" borderId="16" xfId="0" applyNumberFormat="1" applyFont="1" applyFill="1" applyBorder="1" applyAlignment="1">
      <alignment horizontal="right" vertical="center" wrapText="1"/>
    </xf>
    <xf numFmtId="4" fontId="20" fillId="0" borderId="16" xfId="0" applyNumberFormat="1" applyFont="1" applyBorder="1" applyAlignment="1">
      <alignment horizontal="right" vertical="center" wrapText="1"/>
    </xf>
    <xf numFmtId="4" fontId="20" fillId="0" borderId="16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center" wrapText="1"/>
    </xf>
    <xf numFmtId="4" fontId="21" fillId="0" borderId="24" xfId="0" applyNumberFormat="1" applyFont="1" applyBorder="1" applyAlignment="1">
      <alignment horizontal="right" wrapText="1"/>
    </xf>
    <xf numFmtId="4" fontId="21" fillId="24" borderId="24" xfId="0" applyNumberFormat="1" applyFont="1" applyFill="1" applyBorder="1" applyAlignment="1">
      <alignment horizontal="right" wrapText="1"/>
    </xf>
    <xf numFmtId="4" fontId="20" fillId="0" borderId="24" xfId="0" applyNumberFormat="1" applyFont="1" applyBorder="1" applyAlignment="1">
      <alignment/>
    </xf>
    <xf numFmtId="4" fontId="20" fillId="24" borderId="24" xfId="0" applyNumberFormat="1" applyFont="1" applyFill="1" applyBorder="1" applyAlignment="1">
      <alignment/>
    </xf>
    <xf numFmtId="4" fontId="20" fillId="0" borderId="26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" fontId="20" fillId="24" borderId="26" xfId="0" applyNumberFormat="1" applyFont="1" applyFill="1" applyBorder="1" applyAlignment="1">
      <alignment/>
    </xf>
    <xf numFmtId="4" fontId="21" fillId="0" borderId="12" xfId="0" applyNumberFormat="1" applyFont="1" applyBorder="1" applyAlignment="1">
      <alignment/>
    </xf>
    <xf numFmtId="4" fontId="21" fillId="24" borderId="12" xfId="0" applyNumberFormat="1" applyFont="1" applyFill="1" applyBorder="1" applyAlignment="1">
      <alignment/>
    </xf>
    <xf numFmtId="4" fontId="20" fillId="0" borderId="12" xfId="0" applyNumberFormat="1" applyFont="1" applyBorder="1" applyAlignment="1">
      <alignment/>
    </xf>
    <xf numFmtId="4" fontId="20" fillId="24" borderId="12" xfId="0" applyNumberFormat="1" applyFont="1" applyFill="1" applyBorder="1" applyAlignment="1">
      <alignment/>
    </xf>
    <xf numFmtId="0" fontId="20" fillId="0" borderId="27" xfId="0" applyFont="1" applyBorder="1" applyAlignment="1">
      <alignment/>
    </xf>
    <xf numFmtId="0" fontId="21" fillId="0" borderId="27" xfId="0" applyFont="1" applyBorder="1" applyAlignment="1">
      <alignment/>
    </xf>
    <xf numFmtId="4" fontId="21" fillId="0" borderId="26" xfId="0" applyNumberFormat="1" applyFont="1" applyBorder="1" applyAlignment="1">
      <alignment/>
    </xf>
    <xf numFmtId="4" fontId="21" fillId="24" borderId="26" xfId="0" applyNumberFormat="1" applyFont="1" applyFill="1" applyBorder="1" applyAlignment="1">
      <alignment/>
    </xf>
    <xf numFmtId="4" fontId="21" fillId="0" borderId="16" xfId="0" applyNumberFormat="1" applyFont="1" applyBorder="1" applyAlignment="1">
      <alignment/>
    </xf>
    <xf numFmtId="2" fontId="21" fillId="0" borderId="16" xfId="0" applyNumberFormat="1" applyFont="1" applyBorder="1" applyAlignment="1">
      <alignment/>
    </xf>
    <xf numFmtId="2" fontId="21" fillId="24" borderId="16" xfId="0" applyNumberFormat="1" applyFont="1" applyFill="1" applyBorder="1" applyAlignment="1">
      <alignment/>
    </xf>
    <xf numFmtId="0" fontId="21" fillId="0" borderId="28" xfId="0" applyFont="1" applyBorder="1" applyAlignment="1">
      <alignment/>
    </xf>
    <xf numFmtId="0" fontId="21" fillId="0" borderId="21" xfId="0" applyFont="1" applyBorder="1" applyAlignment="1">
      <alignment horizontal="center"/>
    </xf>
    <xf numFmtId="2" fontId="21" fillId="0" borderId="12" xfId="0" applyNumberFormat="1" applyFont="1" applyBorder="1" applyAlignment="1">
      <alignment/>
    </xf>
    <xf numFmtId="2" fontId="21" fillId="24" borderId="12" xfId="0" applyNumberFormat="1" applyFont="1" applyFill="1" applyBorder="1" applyAlignment="1">
      <alignment/>
    </xf>
    <xf numFmtId="2" fontId="20" fillId="24" borderId="16" xfId="0" applyNumberFormat="1" applyFont="1" applyFill="1" applyBorder="1" applyAlignment="1">
      <alignment/>
    </xf>
    <xf numFmtId="0" fontId="20" fillId="0" borderId="28" xfId="0" applyFont="1" applyBorder="1" applyAlignment="1">
      <alignment/>
    </xf>
    <xf numFmtId="0" fontId="20" fillId="0" borderId="21" xfId="0" applyFont="1" applyBorder="1" applyAlignment="1">
      <alignment horizontal="center"/>
    </xf>
    <xf numFmtId="2" fontId="20" fillId="0" borderId="12" xfId="0" applyNumberFormat="1" applyFont="1" applyBorder="1" applyAlignment="1">
      <alignment/>
    </xf>
    <xf numFmtId="2" fontId="20" fillId="24" borderId="12" xfId="0" applyNumberFormat="1" applyFont="1" applyFill="1" applyBorder="1" applyAlignment="1">
      <alignment/>
    </xf>
    <xf numFmtId="2" fontId="21" fillId="0" borderId="26" xfId="0" applyNumberFormat="1" applyFont="1" applyBorder="1" applyAlignment="1">
      <alignment/>
    </xf>
    <xf numFmtId="2" fontId="21" fillId="24" borderId="26" xfId="0" applyNumberFormat="1" applyFont="1" applyFill="1" applyBorder="1" applyAlignment="1">
      <alignment/>
    </xf>
    <xf numFmtId="0" fontId="20" fillId="0" borderId="29" xfId="0" applyFont="1" applyBorder="1" applyAlignment="1">
      <alignment/>
    </xf>
    <xf numFmtId="0" fontId="20" fillId="0" borderId="18" xfId="0" applyFont="1" applyBorder="1" applyAlignment="1">
      <alignment horizontal="center"/>
    </xf>
    <xf numFmtId="2" fontId="20" fillId="0" borderId="26" xfId="0" applyNumberFormat="1" applyFont="1" applyBorder="1" applyAlignment="1">
      <alignment/>
    </xf>
    <xf numFmtId="2" fontId="20" fillId="24" borderId="26" xfId="0" applyNumberFormat="1" applyFont="1" applyFill="1" applyBorder="1" applyAlignment="1">
      <alignment/>
    </xf>
    <xf numFmtId="4" fontId="20" fillId="0" borderId="23" xfId="0" applyNumberFormat="1" applyFont="1" applyBorder="1" applyAlignment="1">
      <alignment horizontal="right" wrapText="1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2" fontId="21" fillId="0" borderId="31" xfId="0" applyNumberFormat="1" applyFont="1" applyBorder="1" applyAlignment="1">
      <alignment/>
    </xf>
    <xf numFmtId="2" fontId="21" fillId="24" borderId="31" xfId="0" applyNumberFormat="1" applyFont="1" applyFill="1" applyBorder="1" applyAlignment="1">
      <alignment/>
    </xf>
    <xf numFmtId="0" fontId="20" fillId="0" borderId="31" xfId="0" applyFont="1" applyBorder="1" applyAlignment="1">
      <alignment/>
    </xf>
    <xf numFmtId="2" fontId="21" fillId="0" borderId="31" xfId="0" applyNumberFormat="1" applyFont="1" applyBorder="1" applyAlignment="1">
      <alignment horizontal="right" vertical="top" wrapText="1"/>
    </xf>
    <xf numFmtId="0" fontId="20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2" fontId="21" fillId="0" borderId="34" xfId="0" applyNumberFormat="1" applyFont="1" applyBorder="1" applyAlignment="1">
      <alignment/>
    </xf>
    <xf numFmtId="2" fontId="21" fillId="24" borderId="34" xfId="0" applyNumberFormat="1" applyFont="1" applyFill="1" applyBorder="1" applyAlignment="1">
      <alignment/>
    </xf>
    <xf numFmtId="0" fontId="20" fillId="0" borderId="34" xfId="0" applyFont="1" applyBorder="1" applyAlignment="1">
      <alignment/>
    </xf>
    <xf numFmtId="2" fontId="21" fillId="0" borderId="34" xfId="0" applyNumberFormat="1" applyFont="1" applyBorder="1" applyAlignment="1">
      <alignment horizontal="right" vertical="top" wrapText="1"/>
    </xf>
    <xf numFmtId="2" fontId="34" fillId="0" borderId="34" xfId="0" applyNumberFormat="1" applyFont="1" applyBorder="1" applyAlignment="1">
      <alignment horizontal="right" vertical="top" wrapText="1"/>
    </xf>
    <xf numFmtId="2" fontId="21" fillId="0" borderId="35" xfId="0" applyNumberFormat="1" applyFont="1" applyBorder="1" applyAlignment="1">
      <alignment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vertical="top" wrapText="1"/>
    </xf>
    <xf numFmtId="2" fontId="22" fillId="24" borderId="16" xfId="0" applyNumberFormat="1" applyFont="1" applyFill="1" applyBorder="1" applyAlignment="1">
      <alignment horizontal="center" vertical="top" wrapText="1"/>
    </xf>
    <xf numFmtId="2" fontId="22" fillId="0" borderId="16" xfId="0" applyNumberFormat="1" applyFont="1" applyBorder="1" applyAlignment="1">
      <alignment horizontal="center" vertical="top" wrapText="1"/>
    </xf>
    <xf numFmtId="165" fontId="22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wrapText="1"/>
    </xf>
    <xf numFmtId="165" fontId="25" fillId="0" borderId="16" xfId="0" applyNumberFormat="1" applyFont="1" applyBorder="1" applyAlignment="1">
      <alignment horizontal="center"/>
    </xf>
    <xf numFmtId="2" fontId="25" fillId="0" borderId="16" xfId="0" applyNumberFormat="1" applyFont="1" applyBorder="1" applyAlignment="1">
      <alignment horizontal="center"/>
    </xf>
    <xf numFmtId="2" fontId="25" fillId="24" borderId="16" xfId="0" applyNumberFormat="1" applyFont="1" applyFill="1" applyBorder="1" applyAlignment="1">
      <alignment horizontal="center"/>
    </xf>
    <xf numFmtId="2" fontId="25" fillId="0" borderId="16" xfId="0" applyNumberFormat="1" applyFont="1" applyBorder="1" applyAlignment="1">
      <alignment horizontal="center" vertical="top" wrapText="1"/>
    </xf>
    <xf numFmtId="164" fontId="22" fillId="0" borderId="16" xfId="0" applyNumberFormat="1" applyFont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0" fontId="20" fillId="0" borderId="24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2" fillId="0" borderId="14" xfId="0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" fontId="20" fillId="0" borderId="15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/>
    </xf>
    <xf numFmtId="4" fontId="21" fillId="0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4" fontId="22" fillId="0" borderId="14" xfId="0" applyNumberFormat="1" applyFont="1" applyFill="1" applyBorder="1" applyAlignment="1">
      <alignment horizontal="right" vertical="center"/>
    </xf>
    <xf numFmtId="0" fontId="22" fillId="0" borderId="14" xfId="0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horizontal="right" vertical="center"/>
    </xf>
    <xf numFmtId="175" fontId="22" fillId="0" borderId="14" xfId="0" applyNumberFormat="1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vertical="top" wrapText="1"/>
    </xf>
    <xf numFmtId="49" fontId="22" fillId="0" borderId="14" xfId="54" applyNumberFormat="1" applyFont="1" applyFill="1" applyBorder="1" applyAlignment="1">
      <alignment horizontal="left" vertical="top" wrapText="1"/>
      <protection/>
    </xf>
    <xf numFmtId="49" fontId="21" fillId="0" borderId="14" xfId="54" applyNumberFormat="1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vertical="top" wrapText="1"/>
      <protection/>
    </xf>
    <xf numFmtId="49" fontId="22" fillId="0" borderId="14" xfId="54" applyNumberFormat="1" applyFont="1" applyFill="1" applyBorder="1" applyAlignment="1">
      <alignment vertical="top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49" fontId="25" fillId="0" borderId="14" xfId="0" applyNumberFormat="1" applyFont="1" applyFill="1" applyBorder="1" applyAlignment="1">
      <alignment horizontal="left" wrapText="1"/>
    </xf>
    <xf numFmtId="175" fontId="40" fillId="0" borderId="14" xfId="0" applyNumberFormat="1" applyFont="1" applyFill="1" applyBorder="1" applyAlignment="1">
      <alignment horizontal="left" vertical="top" wrapText="1"/>
    </xf>
    <xf numFmtId="0" fontId="22" fillId="0" borderId="36" xfId="0" applyFont="1" applyFill="1" applyBorder="1" applyAlignment="1">
      <alignment vertical="top" wrapText="1"/>
    </xf>
    <xf numFmtId="49" fontId="22" fillId="0" borderId="0" xfId="0" applyNumberFormat="1" applyFont="1" applyFill="1" applyAlignment="1">
      <alignment horizontal="center" vertical="center"/>
    </xf>
    <xf numFmtId="49" fontId="22" fillId="0" borderId="3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2" fillId="0" borderId="14" xfId="54" applyNumberFormat="1" applyFont="1" applyFill="1" applyBorder="1" applyAlignment="1">
      <alignment horizontal="left" vertical="top" wrapText="1"/>
      <protection/>
    </xf>
    <xf numFmtId="49" fontId="22" fillId="0" borderId="14" xfId="54" applyNumberFormat="1" applyFont="1" applyFill="1" applyBorder="1" applyAlignment="1">
      <alignment horizontal="center" vertical="center" wrapText="1"/>
      <protection/>
    </xf>
    <xf numFmtId="0" fontId="22" fillId="0" borderId="14" xfId="54" applyFont="1" applyFill="1" applyBorder="1" applyAlignment="1">
      <alignment wrapText="1"/>
      <protection/>
    </xf>
    <xf numFmtId="49" fontId="25" fillId="0" borderId="14" xfId="54" applyNumberFormat="1" applyFont="1" applyFill="1" applyBorder="1" applyAlignment="1">
      <alignment horizontal="center" vertical="center" wrapText="1"/>
      <protection/>
    </xf>
    <xf numFmtId="0" fontId="22" fillId="0" borderId="14" xfId="54" applyFont="1" applyFill="1" applyBorder="1">
      <alignment/>
      <protection/>
    </xf>
    <xf numFmtId="0" fontId="22" fillId="0" borderId="14" xfId="54" applyFont="1" applyFill="1" applyBorder="1" applyAlignment="1">
      <alignment vertical="center" wrapText="1"/>
      <protection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/>
    </xf>
    <xf numFmtId="49" fontId="22" fillId="0" borderId="36" xfId="0" applyNumberFormat="1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4" fontId="20" fillId="0" borderId="15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right"/>
    </xf>
    <xf numFmtId="4" fontId="21" fillId="0" borderId="15" xfId="0" applyNumberFormat="1" applyFont="1" applyFill="1" applyBorder="1" applyAlignment="1">
      <alignment horizontal="right" vertical="center" wrapText="1"/>
    </xf>
    <xf numFmtId="4" fontId="20" fillId="0" borderId="14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 applyProtection="1">
      <alignment horizontal="right" vertical="center" wrapText="1"/>
      <protection/>
    </xf>
    <xf numFmtId="4" fontId="20" fillId="0" borderId="15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41" fillId="24" borderId="0" xfId="0" applyFont="1" applyFill="1" applyBorder="1" applyAlignment="1">
      <alignment/>
    </xf>
    <xf numFmtId="0" fontId="42" fillId="24" borderId="0" xfId="0" applyFont="1" applyFill="1" applyBorder="1" applyAlignment="1">
      <alignment/>
    </xf>
    <xf numFmtId="49" fontId="25" fillId="0" borderId="14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 applyProtection="1">
      <alignment horizontal="right" vertical="center" wrapText="1"/>
      <protection/>
    </xf>
    <xf numFmtId="0" fontId="22" fillId="0" borderId="14" xfId="0" applyNumberFormat="1" applyFont="1" applyFill="1" applyBorder="1" applyAlignment="1">
      <alignment horizontal="left" vertical="top" wrapText="1"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Border="1" applyAlignment="1" applyProtection="1">
      <alignment/>
      <protection/>
    </xf>
    <xf numFmtId="4" fontId="25" fillId="0" borderId="15" xfId="0" applyNumberFormat="1" applyFont="1" applyFill="1" applyBorder="1" applyAlignment="1">
      <alignment horizontal="right" vertical="center"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Alignment="1">
      <alignment/>
    </xf>
    <xf numFmtId="0" fontId="44" fillId="0" borderId="0" xfId="0" applyFont="1" applyBorder="1" applyAlignment="1" applyProtection="1">
      <alignment horizontal="right"/>
      <protection/>
    </xf>
    <xf numFmtId="0" fontId="44" fillId="0" borderId="37" xfId="0" applyFont="1" applyBorder="1" applyAlignment="1" applyProtection="1">
      <alignment horizontal="center"/>
      <protection/>
    </xf>
    <xf numFmtId="49" fontId="44" fillId="0" borderId="0" xfId="0" applyNumberFormat="1" applyFont="1" applyBorder="1" applyAlignment="1" applyProtection="1">
      <alignment horizontal="right"/>
      <protection/>
    </xf>
    <xf numFmtId="49" fontId="44" fillId="0" borderId="38" xfId="0" applyNumberFormat="1" applyFont="1" applyBorder="1" applyAlignment="1" applyProtection="1">
      <alignment horizontal="centerContinuous"/>
      <protection/>
    </xf>
    <xf numFmtId="176" fontId="44" fillId="0" borderId="39" xfId="0" applyNumberFormat="1" applyFont="1" applyBorder="1" applyAlignment="1" applyProtection="1">
      <alignment horizontal="center"/>
      <protection/>
    </xf>
    <xf numFmtId="49" fontId="44" fillId="0" borderId="40" xfId="0" applyNumberFormat="1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49" fontId="44" fillId="0" borderId="39" xfId="0" applyNumberFormat="1" applyFont="1" applyBorder="1" applyAlignment="1" applyProtection="1">
      <alignment horizontal="center"/>
      <protection/>
    </xf>
    <xf numFmtId="49" fontId="44" fillId="0" borderId="0" xfId="0" applyNumberFormat="1" applyFont="1" applyBorder="1" applyAlignment="1" applyProtection="1">
      <alignment/>
      <protection/>
    </xf>
    <xf numFmtId="49" fontId="44" fillId="0" borderId="40" xfId="0" applyNumberFormat="1" applyFont="1" applyBorder="1" applyAlignment="1" applyProtection="1">
      <alignment horizontal="centerContinuous"/>
      <protection/>
    </xf>
    <xf numFmtId="49" fontId="44" fillId="0" borderId="0" xfId="0" applyNumberFormat="1" applyFont="1" applyBorder="1" applyAlignment="1" applyProtection="1">
      <alignment horizontal="left"/>
      <protection/>
    </xf>
    <xf numFmtId="49" fontId="44" fillId="0" borderId="41" xfId="0" applyNumberFormat="1" applyFont="1" applyBorder="1" applyAlignment="1" applyProtection="1">
      <alignment horizontal="centerContinuous"/>
      <protection/>
    </xf>
    <xf numFmtId="0" fontId="21" fillId="0" borderId="14" xfId="0" applyFont="1" applyFill="1" applyBorder="1" applyAlignment="1">
      <alignment wrapText="1"/>
    </xf>
    <xf numFmtId="0" fontId="20" fillId="0" borderId="42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49" fontId="20" fillId="0" borderId="43" xfId="0" applyNumberFormat="1" applyFont="1" applyBorder="1" applyAlignment="1" applyProtection="1">
      <alignment horizontal="center" vertical="center"/>
      <protection/>
    </xf>
    <xf numFmtId="4" fontId="20" fillId="0" borderId="14" xfId="0" applyNumberFormat="1" applyFont="1" applyBorder="1" applyAlignment="1" applyProtection="1">
      <alignment horizontal="right"/>
      <protection/>
    </xf>
    <xf numFmtId="4" fontId="20" fillId="0" borderId="15" xfId="0" applyNumberFormat="1" applyFont="1" applyBorder="1" applyAlignment="1" applyProtection="1">
      <alignment horizontal="right"/>
      <protection/>
    </xf>
    <xf numFmtId="49" fontId="20" fillId="0" borderId="14" xfId="0" applyNumberFormat="1" applyFont="1" applyBorder="1" applyAlignment="1" applyProtection="1">
      <alignment horizontal="left" wrapText="1"/>
      <protection/>
    </xf>
    <xf numFmtId="49" fontId="20" fillId="0" borderId="14" xfId="0" applyNumberFormat="1" applyFont="1" applyBorder="1" applyAlignment="1" applyProtection="1">
      <alignment horizontal="center" wrapText="1"/>
      <protection/>
    </xf>
    <xf numFmtId="175" fontId="20" fillId="0" borderId="14" xfId="0" applyNumberFormat="1" applyFont="1" applyBorder="1" applyAlignment="1" applyProtection="1">
      <alignment horizontal="left" wrapText="1"/>
      <protection/>
    </xf>
    <xf numFmtId="49" fontId="20" fillId="0" borderId="15" xfId="0" applyNumberFormat="1" applyFont="1" applyBorder="1" applyAlignment="1" applyProtection="1">
      <alignment horizontal="left" wrapText="1"/>
      <protection/>
    </xf>
    <xf numFmtId="49" fontId="20" fillId="0" borderId="15" xfId="0" applyNumberFormat="1" applyFont="1" applyBorder="1" applyAlignment="1" applyProtection="1">
      <alignment horizontal="center" wrapText="1"/>
      <protection/>
    </xf>
    <xf numFmtId="49" fontId="20" fillId="0" borderId="15" xfId="0" applyNumberFormat="1" applyFont="1" applyBorder="1" applyAlignment="1" applyProtection="1">
      <alignment horizontal="center"/>
      <protection/>
    </xf>
    <xf numFmtId="49" fontId="20" fillId="0" borderId="14" xfId="0" applyNumberFormat="1" applyFont="1" applyBorder="1" applyAlignment="1" applyProtection="1">
      <alignment horizontal="center"/>
      <protection/>
    </xf>
    <xf numFmtId="0" fontId="25" fillId="0" borderId="14" xfId="54" applyFont="1" applyFill="1" applyBorder="1" applyAlignment="1">
      <alignment vertical="top" wrapText="1"/>
      <protection/>
    </xf>
    <xf numFmtId="0" fontId="25" fillId="0" borderId="14" xfId="54" applyFont="1" applyFill="1" applyBorder="1" applyAlignment="1">
      <alignment wrapText="1"/>
      <protection/>
    </xf>
    <xf numFmtId="49" fontId="20" fillId="0" borderId="14" xfId="0" applyNumberFormat="1" applyFont="1" applyFill="1" applyBorder="1" applyAlignment="1">
      <alignment horizontal="center" vertical="center" wrapText="1"/>
    </xf>
    <xf numFmtId="43" fontId="20" fillId="0" borderId="0" xfId="0" applyNumberFormat="1" applyFont="1" applyAlignment="1">
      <alignment/>
    </xf>
    <xf numFmtId="4" fontId="21" fillId="0" borderId="14" xfId="0" applyNumberFormat="1" applyFont="1" applyFill="1" applyBorder="1" applyAlignment="1">
      <alignment horizontal="center" vertical="center" wrapText="1"/>
    </xf>
    <xf numFmtId="14" fontId="20" fillId="24" borderId="0" xfId="0" applyNumberFormat="1" applyFont="1" applyFill="1" applyAlignment="1">
      <alignment/>
    </xf>
    <xf numFmtId="0" fontId="20" fillId="0" borderId="44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49" fontId="20" fillId="0" borderId="47" xfId="0" applyNumberFormat="1" applyFont="1" applyBorder="1" applyAlignment="1" applyProtection="1">
      <alignment horizontal="center" vertical="center" wrapText="1"/>
      <protection/>
    </xf>
    <xf numFmtId="49" fontId="20" fillId="0" borderId="48" xfId="0" applyNumberFormat="1" applyFont="1" applyBorder="1" applyAlignment="1" applyProtection="1">
      <alignment horizontal="center" vertical="center" wrapText="1"/>
      <protection/>
    </xf>
    <xf numFmtId="49" fontId="20" fillId="0" borderId="44" xfId="0" applyNumberFormat="1" applyFont="1" applyBorder="1" applyAlignment="1" applyProtection="1">
      <alignment horizontal="center" vertical="center" wrapText="1"/>
      <protection/>
    </xf>
    <xf numFmtId="49" fontId="20" fillId="0" borderId="14" xfId="0" applyNumberFormat="1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49" fontId="44" fillId="0" borderId="49" xfId="0" applyNumberFormat="1" applyFont="1" applyBorder="1" applyAlignment="1" applyProtection="1">
      <alignment horizontal="left" wrapText="1"/>
      <protection/>
    </xf>
    <xf numFmtId="49" fontId="44" fillId="0" borderId="49" xfId="0" applyNumberFormat="1" applyFont="1" applyBorder="1" applyAlignment="1" applyProtection="1">
      <alignment wrapText="1"/>
      <protection/>
    </xf>
    <xf numFmtId="49" fontId="44" fillId="0" borderId="50" xfId="0" applyNumberFormat="1" applyFont="1" applyBorder="1" applyAlignment="1" applyProtection="1">
      <alignment horizontal="left" wrapText="1"/>
      <protection/>
    </xf>
    <xf numFmtId="4" fontId="25" fillId="24" borderId="16" xfId="0" applyNumberFormat="1" applyFont="1" applyFill="1" applyBorder="1" applyAlignment="1">
      <alignment horizontal="center" vertical="top" wrapText="1"/>
    </xf>
    <xf numFmtId="4" fontId="25" fillId="0" borderId="16" xfId="0" applyNumberFormat="1" applyFont="1" applyBorder="1" applyAlignment="1">
      <alignment horizontal="center" vertical="top" wrapText="1"/>
    </xf>
    <xf numFmtId="4" fontId="22" fillId="0" borderId="16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24" borderId="0" xfId="0" applyFont="1" applyFill="1" applyBorder="1" applyAlignment="1">
      <alignment horizontal="left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32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wrapText="1"/>
    </xf>
    <xf numFmtId="2" fontId="21" fillId="0" borderId="17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24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0" xfId="0" applyFont="1" applyFill="1" applyAlignment="1">
      <alignment horizontal="center" vertical="center" wrapText="1"/>
    </xf>
    <xf numFmtId="0" fontId="20" fillId="0" borderId="49" xfId="0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%20&#1072;&#1076;&#1084;&#1080;&#1085;&#1080;&#1089;&#1090;&#1088;&#1072;&#1094;&#1080;&#1103;\&#1041;&#1059;&#1061;&#1043;&#1040;&#1051;&#1058;&#1045;&#1056;&#1048;&#1071;\&#1043;&#1051;&#1040;&#1042;.&#1041;&#1059;&#1061;\&#1086;&#1090;&#1095;&#1077;&#1090;%20&#1087;&#1086;%20&#1073;&#1102;&#1076;&#1078;&#1077;&#1090;&#1091;\&#1052;&#1045;&#1057;&#1071;&#1063;&#1053;&#1067;&#1049;%20&#1054;&#1058;&#1063;&#1045;&#1058;\&#1054;&#1090;&#1095;&#1077;&#1090;%20&#1079;&#1072;%202014%20&#1075;&#1086;&#1076;\&#1086;&#1090;&#1095;&#1077;&#1090;%20&#1092;.0503117\11.%20&#1079;&#1072;&#1085;&#1086;&#1103;&#1073;&#1088;&#1100;%202014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ИСТОЧНИКИ"/>
      <sheetName val="РАСХОДЫ"/>
    </sheetNames>
    <sheetDataSet>
      <sheetData sheetId="2">
        <row r="6">
          <cell r="K6">
            <v>52019225.77</v>
          </cell>
          <cell r="L6">
            <v>49486868.23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workbookViewId="0" topLeftCell="A46">
      <selection activeCell="D83" sqref="D83"/>
    </sheetView>
  </sheetViews>
  <sheetFormatPr defaultColWidth="9.00390625" defaultRowHeight="12.75"/>
  <cols>
    <col min="1" max="1" width="43.75390625" style="516" customWidth="1"/>
    <col min="2" max="2" width="6.125" style="516" customWidth="1"/>
    <col min="3" max="3" width="25.00390625" style="516" customWidth="1"/>
    <col min="4" max="4" width="21.00390625" style="516" customWidth="1"/>
    <col min="5" max="6" width="18.75390625" style="516" customWidth="1"/>
    <col min="7" max="16384" width="9.125" style="516" customWidth="1"/>
  </cols>
  <sheetData>
    <row r="1" spans="1:6" ht="15">
      <c r="A1" s="557"/>
      <c r="B1" s="557"/>
      <c r="C1" s="557"/>
      <c r="D1" s="557"/>
      <c r="E1" s="515"/>
      <c r="F1" s="515"/>
    </row>
    <row r="2" spans="1:6" ht="18" customHeight="1" thickBot="1">
      <c r="A2" s="557" t="s">
        <v>345</v>
      </c>
      <c r="B2" s="557"/>
      <c r="C2" s="557"/>
      <c r="D2" s="557"/>
      <c r="E2" s="517"/>
      <c r="F2" s="518" t="s">
        <v>346</v>
      </c>
    </row>
    <row r="3" spans="5:6" ht="15">
      <c r="E3" s="519" t="s">
        <v>347</v>
      </c>
      <c r="F3" s="520" t="s">
        <v>110</v>
      </c>
    </row>
    <row r="4" spans="1:6" ht="15">
      <c r="A4" s="558" t="s">
        <v>551</v>
      </c>
      <c r="B4" s="558"/>
      <c r="C4" s="558"/>
      <c r="D4" s="558"/>
      <c r="E4" s="517" t="s">
        <v>348</v>
      </c>
      <c r="F4" s="521">
        <v>42186</v>
      </c>
    </row>
    <row r="5" spans="5:6" ht="15">
      <c r="E5" s="517" t="s">
        <v>349</v>
      </c>
      <c r="F5" s="522" t="s">
        <v>350</v>
      </c>
    </row>
    <row r="6" spans="1:6" ht="26.25" customHeight="1">
      <c r="A6" s="523" t="s">
        <v>351</v>
      </c>
      <c r="B6" s="559" t="s">
        <v>352</v>
      </c>
      <c r="C6" s="560"/>
      <c r="D6" s="560"/>
      <c r="E6" s="517" t="s">
        <v>353</v>
      </c>
      <c r="F6" s="522" t="s">
        <v>171</v>
      </c>
    </row>
    <row r="7" spans="1:6" ht="26.25" customHeight="1">
      <c r="A7" s="523" t="s">
        <v>354</v>
      </c>
      <c r="B7" s="561" t="s">
        <v>355</v>
      </c>
      <c r="C7" s="561"/>
      <c r="D7" s="561"/>
      <c r="E7" s="517" t="s">
        <v>356</v>
      </c>
      <c r="F7" s="524" t="s">
        <v>357</v>
      </c>
    </row>
    <row r="8" spans="1:6" ht="15">
      <c r="A8" s="523" t="s">
        <v>548</v>
      </c>
      <c r="B8" s="523"/>
      <c r="C8" s="523"/>
      <c r="D8" s="525"/>
      <c r="E8" s="517"/>
      <c r="F8" s="526"/>
    </row>
    <row r="9" spans="1:6" ht="15.75" thickBot="1">
      <c r="A9" s="523" t="s">
        <v>358</v>
      </c>
      <c r="B9" s="523"/>
      <c r="C9" s="527"/>
      <c r="D9" s="525"/>
      <c r="E9" s="517" t="s">
        <v>359</v>
      </c>
      <c r="F9" s="528" t="s">
        <v>360</v>
      </c>
    </row>
    <row r="10" spans="1:6" ht="20.25" customHeight="1" thickBot="1">
      <c r="A10" s="557" t="s">
        <v>361</v>
      </c>
      <c r="B10" s="557"/>
      <c r="C10" s="557"/>
      <c r="D10" s="557"/>
      <c r="E10" s="512"/>
      <c r="F10" s="513"/>
    </row>
    <row r="11" spans="1:6" ht="3.75" customHeight="1">
      <c r="A11" s="551" t="s">
        <v>362</v>
      </c>
      <c r="B11" s="549" t="s">
        <v>111</v>
      </c>
      <c r="C11" s="549" t="s">
        <v>205</v>
      </c>
      <c r="D11" s="555" t="s">
        <v>112</v>
      </c>
      <c r="E11" s="555" t="s">
        <v>113</v>
      </c>
      <c r="F11" s="553" t="s">
        <v>154</v>
      </c>
    </row>
    <row r="12" spans="1:6" ht="3" customHeight="1">
      <c r="A12" s="552"/>
      <c r="B12" s="550"/>
      <c r="C12" s="550"/>
      <c r="D12" s="556"/>
      <c r="E12" s="556"/>
      <c r="F12" s="554"/>
    </row>
    <row r="13" spans="1:6" ht="3" customHeight="1">
      <c r="A13" s="552"/>
      <c r="B13" s="550"/>
      <c r="C13" s="550"/>
      <c r="D13" s="556"/>
      <c r="E13" s="556"/>
      <c r="F13" s="554"/>
    </row>
    <row r="14" spans="1:6" ht="3" customHeight="1">
      <c r="A14" s="552"/>
      <c r="B14" s="550"/>
      <c r="C14" s="550"/>
      <c r="D14" s="556"/>
      <c r="E14" s="556"/>
      <c r="F14" s="554"/>
    </row>
    <row r="15" spans="1:6" ht="3" customHeight="1">
      <c r="A15" s="552"/>
      <c r="B15" s="550"/>
      <c r="C15" s="550"/>
      <c r="D15" s="556"/>
      <c r="E15" s="556"/>
      <c r="F15" s="554"/>
    </row>
    <row r="16" spans="1:6" ht="3" customHeight="1">
      <c r="A16" s="552"/>
      <c r="B16" s="550"/>
      <c r="C16" s="550"/>
      <c r="D16" s="556"/>
      <c r="E16" s="556"/>
      <c r="F16" s="554"/>
    </row>
    <row r="17" spans="1:6" ht="23.25" customHeight="1">
      <c r="A17" s="552"/>
      <c r="B17" s="550"/>
      <c r="C17" s="550"/>
      <c r="D17" s="556"/>
      <c r="E17" s="556"/>
      <c r="F17" s="554"/>
    </row>
    <row r="18" spans="1:6" ht="12" customHeight="1" thickBot="1">
      <c r="A18" s="530">
        <v>1</v>
      </c>
      <c r="B18" s="531">
        <v>2</v>
      </c>
      <c r="C18" s="531">
        <v>3</v>
      </c>
      <c r="D18" s="532" t="s">
        <v>363</v>
      </c>
      <c r="E18" s="532" t="s">
        <v>364</v>
      </c>
      <c r="F18" s="533" t="s">
        <v>365</v>
      </c>
    </row>
    <row r="19" spans="1:6" ht="15">
      <c r="A19" s="539" t="s">
        <v>366</v>
      </c>
      <c r="B19" s="540" t="s">
        <v>367</v>
      </c>
      <c r="C19" s="541" t="s">
        <v>368</v>
      </c>
      <c r="D19" s="535">
        <v>65900954</v>
      </c>
      <c r="E19" s="535">
        <v>18873988.16</v>
      </c>
      <c r="F19" s="535">
        <f>IF(OR(D19="-",E19=D19),"-",D19-IF(E19="-",0,E19))</f>
        <v>47026965.84</v>
      </c>
    </row>
    <row r="20" spans="1:6" ht="15">
      <c r="A20" s="536" t="s">
        <v>332</v>
      </c>
      <c r="B20" s="537"/>
      <c r="C20" s="542"/>
      <c r="D20" s="534"/>
      <c r="E20" s="534"/>
      <c r="F20" s="534"/>
    </row>
    <row r="21" spans="1:6" ht="15">
      <c r="A21" s="536" t="s">
        <v>395</v>
      </c>
      <c r="B21" s="537" t="s">
        <v>367</v>
      </c>
      <c r="C21" s="542" t="s">
        <v>396</v>
      </c>
      <c r="D21" s="534">
        <v>34484200</v>
      </c>
      <c r="E21" s="534">
        <v>12694003.63</v>
      </c>
      <c r="F21" s="534">
        <f aca="true" t="shared" si="0" ref="F21:F84">IF(OR(D21="-",E21=D21),"-",D21-IF(E21="-",0,E21))</f>
        <v>21790196.369999997</v>
      </c>
    </row>
    <row r="22" spans="1:6" ht="15">
      <c r="A22" s="536" t="s">
        <v>397</v>
      </c>
      <c r="B22" s="537" t="s">
        <v>367</v>
      </c>
      <c r="C22" s="542" t="s">
        <v>461</v>
      </c>
      <c r="D22" s="534">
        <v>11736300</v>
      </c>
      <c r="E22" s="534">
        <v>4460674.68</v>
      </c>
      <c r="F22" s="534">
        <f t="shared" si="0"/>
        <v>7275625.32</v>
      </c>
    </row>
    <row r="23" spans="1:6" ht="15">
      <c r="A23" s="536" t="s">
        <v>369</v>
      </c>
      <c r="B23" s="537" t="s">
        <v>367</v>
      </c>
      <c r="C23" s="542" t="s">
        <v>462</v>
      </c>
      <c r="D23" s="534">
        <v>11736300</v>
      </c>
      <c r="E23" s="534">
        <v>4460674.68</v>
      </c>
      <c r="F23" s="534">
        <f t="shared" si="0"/>
        <v>7275625.32</v>
      </c>
    </row>
    <row r="24" spans="1:6" ht="77.25">
      <c r="A24" s="538" t="s">
        <v>337</v>
      </c>
      <c r="B24" s="537" t="s">
        <v>367</v>
      </c>
      <c r="C24" s="542" t="s">
        <v>463</v>
      </c>
      <c r="D24" s="534">
        <v>0</v>
      </c>
      <c r="E24" s="534">
        <v>4454465.23</v>
      </c>
      <c r="F24" s="534">
        <f t="shared" si="0"/>
        <v>-4454465.23</v>
      </c>
    </row>
    <row r="25" spans="1:6" ht="115.5">
      <c r="A25" s="538" t="s">
        <v>370</v>
      </c>
      <c r="B25" s="537" t="s">
        <v>367</v>
      </c>
      <c r="C25" s="542" t="s">
        <v>464</v>
      </c>
      <c r="D25" s="534">
        <v>0</v>
      </c>
      <c r="E25" s="534">
        <v>4454362.69</v>
      </c>
      <c r="F25" s="534">
        <f t="shared" si="0"/>
        <v>-4454362.69</v>
      </c>
    </row>
    <row r="26" spans="1:6" ht="90">
      <c r="A26" s="538" t="s">
        <v>398</v>
      </c>
      <c r="B26" s="537" t="s">
        <v>367</v>
      </c>
      <c r="C26" s="542" t="s">
        <v>465</v>
      </c>
      <c r="D26" s="534">
        <v>0</v>
      </c>
      <c r="E26" s="534">
        <v>102.54</v>
      </c>
      <c r="F26" s="534">
        <f t="shared" si="0"/>
        <v>-102.54</v>
      </c>
    </row>
    <row r="27" spans="1:6" ht="115.5">
      <c r="A27" s="538" t="s">
        <v>378</v>
      </c>
      <c r="B27" s="537" t="s">
        <v>367</v>
      </c>
      <c r="C27" s="542" t="s">
        <v>466</v>
      </c>
      <c r="D27" s="534">
        <v>0</v>
      </c>
      <c r="E27" s="534">
        <v>1348</v>
      </c>
      <c r="F27" s="534">
        <f t="shared" si="0"/>
        <v>-1348</v>
      </c>
    </row>
    <row r="28" spans="1:6" ht="153.75">
      <c r="A28" s="538" t="s">
        <v>451</v>
      </c>
      <c r="B28" s="537" t="s">
        <v>367</v>
      </c>
      <c r="C28" s="542" t="s">
        <v>467</v>
      </c>
      <c r="D28" s="534">
        <v>0</v>
      </c>
      <c r="E28" s="534">
        <v>1248</v>
      </c>
      <c r="F28" s="534">
        <f t="shared" si="0"/>
        <v>-1248</v>
      </c>
    </row>
    <row r="29" spans="1:6" ht="153.75">
      <c r="A29" s="538" t="s">
        <v>432</v>
      </c>
      <c r="B29" s="537" t="s">
        <v>367</v>
      </c>
      <c r="C29" s="542" t="s">
        <v>468</v>
      </c>
      <c r="D29" s="534">
        <v>0</v>
      </c>
      <c r="E29" s="534">
        <v>100</v>
      </c>
      <c r="F29" s="534">
        <f t="shared" si="0"/>
        <v>-100</v>
      </c>
    </row>
    <row r="30" spans="1:6" ht="51.75">
      <c r="A30" s="536" t="s">
        <v>379</v>
      </c>
      <c r="B30" s="537" t="s">
        <v>367</v>
      </c>
      <c r="C30" s="542" t="s">
        <v>469</v>
      </c>
      <c r="D30" s="534">
        <v>0</v>
      </c>
      <c r="E30" s="534">
        <v>4861.45</v>
      </c>
      <c r="F30" s="534">
        <f t="shared" si="0"/>
        <v>-4861.45</v>
      </c>
    </row>
    <row r="31" spans="1:6" ht="77.25">
      <c r="A31" s="536" t="s">
        <v>371</v>
      </c>
      <c r="B31" s="537" t="s">
        <v>367</v>
      </c>
      <c r="C31" s="542" t="s">
        <v>470</v>
      </c>
      <c r="D31" s="534">
        <v>0</v>
      </c>
      <c r="E31" s="534">
        <v>4658.4</v>
      </c>
      <c r="F31" s="534">
        <f t="shared" si="0"/>
        <v>-4658.4</v>
      </c>
    </row>
    <row r="32" spans="1:6" ht="51.75">
      <c r="A32" s="536" t="s">
        <v>419</v>
      </c>
      <c r="B32" s="537" t="s">
        <v>367</v>
      </c>
      <c r="C32" s="542" t="s">
        <v>471</v>
      </c>
      <c r="D32" s="534">
        <v>0</v>
      </c>
      <c r="E32" s="534">
        <v>3.05</v>
      </c>
      <c r="F32" s="534">
        <f t="shared" si="0"/>
        <v>-3.05</v>
      </c>
    </row>
    <row r="33" spans="1:6" ht="77.25">
      <c r="A33" s="536" t="s">
        <v>420</v>
      </c>
      <c r="B33" s="537" t="s">
        <v>367</v>
      </c>
      <c r="C33" s="542" t="s">
        <v>472</v>
      </c>
      <c r="D33" s="534">
        <v>0</v>
      </c>
      <c r="E33" s="534">
        <v>200</v>
      </c>
      <c r="F33" s="534">
        <f t="shared" si="0"/>
        <v>-200</v>
      </c>
    </row>
    <row r="34" spans="1:6" ht="26.25">
      <c r="A34" s="536" t="s">
        <v>399</v>
      </c>
      <c r="B34" s="537" t="s">
        <v>367</v>
      </c>
      <c r="C34" s="542" t="s">
        <v>473</v>
      </c>
      <c r="D34" s="534">
        <v>3666300</v>
      </c>
      <c r="E34" s="534">
        <v>1451237.14</v>
      </c>
      <c r="F34" s="534">
        <f t="shared" si="0"/>
        <v>2215062.8600000003</v>
      </c>
    </row>
    <row r="35" spans="1:6" ht="39">
      <c r="A35" s="536" t="s">
        <v>372</v>
      </c>
      <c r="B35" s="537" t="s">
        <v>367</v>
      </c>
      <c r="C35" s="542" t="s">
        <v>474</v>
      </c>
      <c r="D35" s="534">
        <v>3666300</v>
      </c>
      <c r="E35" s="534">
        <v>1451237.14</v>
      </c>
      <c r="F35" s="534">
        <f t="shared" si="0"/>
        <v>2215062.8600000003</v>
      </c>
    </row>
    <row r="36" spans="1:6" ht="77.25">
      <c r="A36" s="536" t="s">
        <v>336</v>
      </c>
      <c r="B36" s="537" t="s">
        <v>367</v>
      </c>
      <c r="C36" s="542" t="s">
        <v>475</v>
      </c>
      <c r="D36" s="534">
        <v>0</v>
      </c>
      <c r="E36" s="534">
        <v>471978.5</v>
      </c>
      <c r="F36" s="534">
        <f t="shared" si="0"/>
        <v>-471978.5</v>
      </c>
    </row>
    <row r="37" spans="1:6" ht="90">
      <c r="A37" s="538" t="s">
        <v>338</v>
      </c>
      <c r="B37" s="537" t="s">
        <v>367</v>
      </c>
      <c r="C37" s="542" t="s">
        <v>476</v>
      </c>
      <c r="D37" s="534">
        <v>0</v>
      </c>
      <c r="E37" s="534">
        <v>13194.15</v>
      </c>
      <c r="F37" s="534">
        <f t="shared" si="0"/>
        <v>-13194.15</v>
      </c>
    </row>
    <row r="38" spans="1:6" ht="77.25">
      <c r="A38" s="536" t="s">
        <v>339</v>
      </c>
      <c r="B38" s="537" t="s">
        <v>367</v>
      </c>
      <c r="C38" s="542" t="s">
        <v>400</v>
      </c>
      <c r="D38" s="534">
        <v>0</v>
      </c>
      <c r="E38" s="534">
        <v>1006477.69</v>
      </c>
      <c r="F38" s="534">
        <f t="shared" si="0"/>
        <v>-1006477.69</v>
      </c>
    </row>
    <row r="39" spans="1:6" ht="77.25">
      <c r="A39" s="536" t="s">
        <v>340</v>
      </c>
      <c r="B39" s="537" t="s">
        <v>367</v>
      </c>
      <c r="C39" s="542" t="s">
        <v>477</v>
      </c>
      <c r="D39" s="534">
        <v>0</v>
      </c>
      <c r="E39" s="534">
        <v>-40413.2</v>
      </c>
      <c r="F39" s="534">
        <f t="shared" si="0"/>
        <v>40413.2</v>
      </c>
    </row>
    <row r="40" spans="1:6" ht="15">
      <c r="A40" s="536" t="s">
        <v>401</v>
      </c>
      <c r="B40" s="537" t="s">
        <v>367</v>
      </c>
      <c r="C40" s="542" t="s">
        <v>478</v>
      </c>
      <c r="D40" s="534">
        <v>5400</v>
      </c>
      <c r="E40" s="534">
        <v>6435.87</v>
      </c>
      <c r="F40" s="534">
        <f t="shared" si="0"/>
        <v>-1035.87</v>
      </c>
    </row>
    <row r="41" spans="1:6" ht="15">
      <c r="A41" s="536" t="s">
        <v>118</v>
      </c>
      <c r="B41" s="537" t="s">
        <v>367</v>
      </c>
      <c r="C41" s="542" t="s">
        <v>479</v>
      </c>
      <c r="D41" s="534">
        <v>5400</v>
      </c>
      <c r="E41" s="534">
        <v>6435.87</v>
      </c>
      <c r="F41" s="534">
        <f t="shared" si="0"/>
        <v>-1035.87</v>
      </c>
    </row>
    <row r="42" spans="1:6" ht="15">
      <c r="A42" s="536" t="s">
        <v>118</v>
      </c>
      <c r="B42" s="537" t="s">
        <v>367</v>
      </c>
      <c r="C42" s="542" t="s">
        <v>480</v>
      </c>
      <c r="D42" s="534">
        <v>0</v>
      </c>
      <c r="E42" s="534">
        <v>4539.5</v>
      </c>
      <c r="F42" s="534">
        <f t="shared" si="0"/>
        <v>-4539.5</v>
      </c>
    </row>
    <row r="43" spans="1:6" ht="51.75">
      <c r="A43" s="536" t="s">
        <v>433</v>
      </c>
      <c r="B43" s="537" t="s">
        <v>367</v>
      </c>
      <c r="C43" s="542" t="s">
        <v>481</v>
      </c>
      <c r="D43" s="534">
        <v>0</v>
      </c>
      <c r="E43" s="534">
        <v>4539.5</v>
      </c>
      <c r="F43" s="534">
        <f t="shared" si="0"/>
        <v>-4539.5</v>
      </c>
    </row>
    <row r="44" spans="1:6" ht="26.25">
      <c r="A44" s="536" t="s">
        <v>452</v>
      </c>
      <c r="B44" s="537" t="s">
        <v>367</v>
      </c>
      <c r="C44" s="542" t="s">
        <v>482</v>
      </c>
      <c r="D44" s="534">
        <v>0</v>
      </c>
      <c r="E44" s="534">
        <v>1896.37</v>
      </c>
      <c r="F44" s="534">
        <f t="shared" si="0"/>
        <v>-1896.37</v>
      </c>
    </row>
    <row r="45" spans="1:6" ht="39">
      <c r="A45" s="536" t="s">
        <v>453</v>
      </c>
      <c r="B45" s="537" t="s">
        <v>367</v>
      </c>
      <c r="C45" s="542" t="s">
        <v>483</v>
      </c>
      <c r="D45" s="534">
        <v>0</v>
      </c>
      <c r="E45" s="534">
        <v>1896.37</v>
      </c>
      <c r="F45" s="534">
        <f t="shared" si="0"/>
        <v>-1896.37</v>
      </c>
    </row>
    <row r="46" spans="1:6" ht="15">
      <c r="A46" s="536" t="s">
        <v>402</v>
      </c>
      <c r="B46" s="537" t="s">
        <v>367</v>
      </c>
      <c r="C46" s="542" t="s">
        <v>484</v>
      </c>
      <c r="D46" s="534">
        <v>18173200</v>
      </c>
      <c r="E46" s="534">
        <v>5640954.51</v>
      </c>
      <c r="F46" s="534">
        <f t="shared" si="0"/>
        <v>12532245.49</v>
      </c>
    </row>
    <row r="47" spans="1:6" ht="15">
      <c r="A47" s="536" t="s">
        <v>119</v>
      </c>
      <c r="B47" s="537" t="s">
        <v>367</v>
      </c>
      <c r="C47" s="542" t="s">
        <v>485</v>
      </c>
      <c r="D47" s="534">
        <v>2986700</v>
      </c>
      <c r="E47" s="534">
        <v>311973.24</v>
      </c>
      <c r="F47" s="534">
        <f t="shared" si="0"/>
        <v>2674726.76</v>
      </c>
    </row>
    <row r="48" spans="1:6" ht="51.75">
      <c r="A48" s="536" t="s">
        <v>380</v>
      </c>
      <c r="B48" s="537" t="s">
        <v>367</v>
      </c>
      <c r="C48" s="542" t="s">
        <v>486</v>
      </c>
      <c r="D48" s="534">
        <v>0</v>
      </c>
      <c r="E48" s="534">
        <v>311973.24</v>
      </c>
      <c r="F48" s="534">
        <f t="shared" si="0"/>
        <v>-311973.24</v>
      </c>
    </row>
    <row r="49" spans="1:6" ht="77.25">
      <c r="A49" s="536" t="s">
        <v>381</v>
      </c>
      <c r="B49" s="537" t="s">
        <v>367</v>
      </c>
      <c r="C49" s="542" t="s">
        <v>487</v>
      </c>
      <c r="D49" s="534">
        <v>0</v>
      </c>
      <c r="E49" s="534">
        <v>294863.59</v>
      </c>
      <c r="F49" s="534">
        <f t="shared" si="0"/>
        <v>-294863.59</v>
      </c>
    </row>
    <row r="50" spans="1:6" ht="64.5">
      <c r="A50" s="536" t="s">
        <v>382</v>
      </c>
      <c r="B50" s="537" t="s">
        <v>367</v>
      </c>
      <c r="C50" s="542" t="s">
        <v>488</v>
      </c>
      <c r="D50" s="534">
        <v>0</v>
      </c>
      <c r="E50" s="534">
        <v>17108.65</v>
      </c>
      <c r="F50" s="534">
        <f t="shared" si="0"/>
        <v>-17108.65</v>
      </c>
    </row>
    <row r="51" spans="1:6" ht="51.75">
      <c r="A51" s="536" t="s">
        <v>456</v>
      </c>
      <c r="B51" s="537" t="s">
        <v>367</v>
      </c>
      <c r="C51" s="542" t="s">
        <v>489</v>
      </c>
      <c r="D51" s="534">
        <v>0</v>
      </c>
      <c r="E51" s="534">
        <v>1</v>
      </c>
      <c r="F51" s="534">
        <f t="shared" si="0"/>
        <v>-1</v>
      </c>
    </row>
    <row r="52" spans="1:6" ht="15">
      <c r="A52" s="536" t="s">
        <v>403</v>
      </c>
      <c r="B52" s="537" t="s">
        <v>367</v>
      </c>
      <c r="C52" s="542" t="s">
        <v>490</v>
      </c>
      <c r="D52" s="534">
        <v>6066500</v>
      </c>
      <c r="E52" s="534">
        <v>1718430.95</v>
      </c>
      <c r="F52" s="534">
        <f t="shared" si="0"/>
        <v>4348069.05</v>
      </c>
    </row>
    <row r="53" spans="1:6" ht="15">
      <c r="A53" s="536" t="s">
        <v>373</v>
      </c>
      <c r="B53" s="537" t="s">
        <v>367</v>
      </c>
      <c r="C53" s="542" t="s">
        <v>491</v>
      </c>
      <c r="D53" s="534">
        <v>0</v>
      </c>
      <c r="E53" s="534">
        <v>1034185.58</v>
      </c>
      <c r="F53" s="534">
        <f t="shared" si="0"/>
        <v>-1034185.58</v>
      </c>
    </row>
    <row r="54" spans="1:6" ht="51.75">
      <c r="A54" s="536" t="s">
        <v>333</v>
      </c>
      <c r="B54" s="537" t="s">
        <v>367</v>
      </c>
      <c r="C54" s="542" t="s">
        <v>492</v>
      </c>
      <c r="D54" s="534">
        <v>0</v>
      </c>
      <c r="E54" s="534">
        <v>1032784</v>
      </c>
      <c r="F54" s="534">
        <f t="shared" si="0"/>
        <v>-1032784</v>
      </c>
    </row>
    <row r="55" spans="1:6" ht="26.25">
      <c r="A55" s="536" t="s">
        <v>404</v>
      </c>
      <c r="B55" s="537" t="s">
        <v>367</v>
      </c>
      <c r="C55" s="542" t="s">
        <v>493</v>
      </c>
      <c r="D55" s="534">
        <v>0</v>
      </c>
      <c r="E55" s="534">
        <v>1401.58</v>
      </c>
      <c r="F55" s="534">
        <f t="shared" si="0"/>
        <v>-1401.58</v>
      </c>
    </row>
    <row r="56" spans="1:6" ht="15">
      <c r="A56" s="536" t="s">
        <v>374</v>
      </c>
      <c r="B56" s="537" t="s">
        <v>367</v>
      </c>
      <c r="C56" s="542" t="s">
        <v>494</v>
      </c>
      <c r="D56" s="534">
        <v>0</v>
      </c>
      <c r="E56" s="534">
        <v>684245.37</v>
      </c>
      <c r="F56" s="534">
        <f t="shared" si="0"/>
        <v>-684245.37</v>
      </c>
    </row>
    <row r="57" spans="1:6" ht="51.75">
      <c r="A57" s="536" t="s">
        <v>334</v>
      </c>
      <c r="B57" s="537" t="s">
        <v>367</v>
      </c>
      <c r="C57" s="542" t="s">
        <v>495</v>
      </c>
      <c r="D57" s="534">
        <v>0</v>
      </c>
      <c r="E57" s="534">
        <v>634509.19</v>
      </c>
      <c r="F57" s="534">
        <f t="shared" si="0"/>
        <v>-634509.19</v>
      </c>
    </row>
    <row r="58" spans="1:6" ht="26.25">
      <c r="A58" s="536" t="s">
        <v>383</v>
      </c>
      <c r="B58" s="537" t="s">
        <v>367</v>
      </c>
      <c r="C58" s="542" t="s">
        <v>496</v>
      </c>
      <c r="D58" s="534">
        <v>0</v>
      </c>
      <c r="E58" s="534">
        <v>49736.25</v>
      </c>
      <c r="F58" s="534">
        <f t="shared" si="0"/>
        <v>-49736.25</v>
      </c>
    </row>
    <row r="59" spans="1:6" ht="26.25">
      <c r="A59" s="536" t="s">
        <v>375</v>
      </c>
      <c r="B59" s="537" t="s">
        <v>367</v>
      </c>
      <c r="C59" s="542" t="s">
        <v>497</v>
      </c>
      <c r="D59" s="534">
        <v>0</v>
      </c>
      <c r="E59" s="534">
        <v>-0.07</v>
      </c>
      <c r="F59" s="534">
        <f t="shared" si="0"/>
        <v>0.07</v>
      </c>
    </row>
    <row r="60" spans="1:6" ht="15">
      <c r="A60" s="536" t="s">
        <v>405</v>
      </c>
      <c r="B60" s="537" t="s">
        <v>367</v>
      </c>
      <c r="C60" s="542" t="s">
        <v>498</v>
      </c>
      <c r="D60" s="534">
        <v>9120000</v>
      </c>
      <c r="E60" s="534">
        <v>3610550.32</v>
      </c>
      <c r="F60" s="534">
        <f t="shared" si="0"/>
        <v>5509449.68</v>
      </c>
    </row>
    <row r="61" spans="1:6" ht="15">
      <c r="A61" s="536" t="s">
        <v>384</v>
      </c>
      <c r="B61" s="537" t="s">
        <v>367</v>
      </c>
      <c r="C61" s="542" t="s">
        <v>499</v>
      </c>
      <c r="D61" s="534">
        <v>0</v>
      </c>
      <c r="E61" s="534">
        <v>3224732.08</v>
      </c>
      <c r="F61" s="534">
        <f t="shared" si="0"/>
        <v>-3224732.08</v>
      </c>
    </row>
    <row r="62" spans="1:6" ht="39">
      <c r="A62" s="536" t="s">
        <v>385</v>
      </c>
      <c r="B62" s="537" t="s">
        <v>367</v>
      </c>
      <c r="C62" s="542" t="s">
        <v>500</v>
      </c>
      <c r="D62" s="534">
        <v>0</v>
      </c>
      <c r="E62" s="534">
        <v>3224732.08</v>
      </c>
      <c r="F62" s="534">
        <f t="shared" si="0"/>
        <v>-3224732.08</v>
      </c>
    </row>
    <row r="63" spans="1:6" ht="15">
      <c r="A63" s="536" t="s">
        <v>386</v>
      </c>
      <c r="B63" s="537" t="s">
        <v>367</v>
      </c>
      <c r="C63" s="542" t="s">
        <v>501</v>
      </c>
      <c r="D63" s="534">
        <v>0</v>
      </c>
      <c r="E63" s="534">
        <v>385818.24</v>
      </c>
      <c r="F63" s="534">
        <f t="shared" si="0"/>
        <v>-385818.24</v>
      </c>
    </row>
    <row r="64" spans="1:6" ht="39">
      <c r="A64" s="536" t="s">
        <v>387</v>
      </c>
      <c r="B64" s="537" t="s">
        <v>367</v>
      </c>
      <c r="C64" s="542" t="s">
        <v>502</v>
      </c>
      <c r="D64" s="534">
        <v>0</v>
      </c>
      <c r="E64" s="534">
        <v>385818.24</v>
      </c>
      <c r="F64" s="534">
        <f t="shared" si="0"/>
        <v>-385818.24</v>
      </c>
    </row>
    <row r="65" spans="1:6" ht="15">
      <c r="A65" s="536" t="s">
        <v>406</v>
      </c>
      <c r="B65" s="537" t="s">
        <v>367</v>
      </c>
      <c r="C65" s="542" t="s">
        <v>503</v>
      </c>
      <c r="D65" s="534">
        <v>3000</v>
      </c>
      <c r="E65" s="534">
        <v>1480</v>
      </c>
      <c r="F65" s="534">
        <f t="shared" si="0"/>
        <v>1520</v>
      </c>
    </row>
    <row r="66" spans="1:6" ht="51.75">
      <c r="A66" s="536" t="s">
        <v>376</v>
      </c>
      <c r="B66" s="537" t="s">
        <v>367</v>
      </c>
      <c r="C66" s="542" t="s">
        <v>504</v>
      </c>
      <c r="D66" s="534">
        <v>3000</v>
      </c>
      <c r="E66" s="534">
        <v>1480</v>
      </c>
      <c r="F66" s="534">
        <f t="shared" si="0"/>
        <v>1520</v>
      </c>
    </row>
    <row r="67" spans="1:6" ht="77.25">
      <c r="A67" s="536" t="s">
        <v>341</v>
      </c>
      <c r="B67" s="537" t="s">
        <v>367</v>
      </c>
      <c r="C67" s="542" t="s">
        <v>505</v>
      </c>
      <c r="D67" s="534">
        <v>0</v>
      </c>
      <c r="E67" s="534">
        <v>1480</v>
      </c>
      <c r="F67" s="534">
        <f t="shared" si="0"/>
        <v>-1480</v>
      </c>
    </row>
    <row r="68" spans="1:6" ht="39">
      <c r="A68" s="536" t="s">
        <v>407</v>
      </c>
      <c r="B68" s="537" t="s">
        <v>367</v>
      </c>
      <c r="C68" s="542" t="s">
        <v>506</v>
      </c>
      <c r="D68" s="534">
        <v>900000</v>
      </c>
      <c r="E68" s="534">
        <v>530918.67</v>
      </c>
      <c r="F68" s="534">
        <f t="shared" si="0"/>
        <v>369081.32999999996</v>
      </c>
    </row>
    <row r="69" spans="1:6" ht="90">
      <c r="A69" s="538" t="s">
        <v>335</v>
      </c>
      <c r="B69" s="537" t="s">
        <v>367</v>
      </c>
      <c r="C69" s="542" t="s">
        <v>507</v>
      </c>
      <c r="D69" s="534">
        <v>900000</v>
      </c>
      <c r="E69" s="534">
        <v>400587.95</v>
      </c>
      <c r="F69" s="534">
        <f t="shared" si="0"/>
        <v>499412.05</v>
      </c>
    </row>
    <row r="70" spans="1:6" ht="39">
      <c r="A70" s="536" t="s">
        <v>377</v>
      </c>
      <c r="B70" s="537" t="s">
        <v>367</v>
      </c>
      <c r="C70" s="542" t="s">
        <v>508</v>
      </c>
      <c r="D70" s="534">
        <v>900000</v>
      </c>
      <c r="E70" s="534">
        <v>400587.95</v>
      </c>
      <c r="F70" s="534">
        <f t="shared" si="0"/>
        <v>499412.05</v>
      </c>
    </row>
    <row r="71" spans="1:6" ht="39">
      <c r="A71" s="536" t="s">
        <v>388</v>
      </c>
      <c r="B71" s="537" t="s">
        <v>367</v>
      </c>
      <c r="C71" s="542" t="s">
        <v>509</v>
      </c>
      <c r="D71" s="534">
        <v>0</v>
      </c>
      <c r="E71" s="534">
        <v>400587.95</v>
      </c>
      <c r="F71" s="534">
        <f t="shared" si="0"/>
        <v>-400587.95</v>
      </c>
    </row>
    <row r="72" spans="1:6" ht="90">
      <c r="A72" s="538" t="s">
        <v>342</v>
      </c>
      <c r="B72" s="537" t="s">
        <v>367</v>
      </c>
      <c r="C72" s="542" t="s">
        <v>510</v>
      </c>
      <c r="D72" s="534">
        <v>0</v>
      </c>
      <c r="E72" s="534">
        <v>130330.72</v>
      </c>
      <c r="F72" s="534">
        <f t="shared" si="0"/>
        <v>-130330.72</v>
      </c>
    </row>
    <row r="73" spans="1:6" ht="77.25">
      <c r="A73" s="538" t="s">
        <v>343</v>
      </c>
      <c r="B73" s="537" t="s">
        <v>367</v>
      </c>
      <c r="C73" s="542" t="s">
        <v>511</v>
      </c>
      <c r="D73" s="534">
        <v>0</v>
      </c>
      <c r="E73" s="534">
        <v>130330.72</v>
      </c>
      <c r="F73" s="534">
        <f t="shared" si="0"/>
        <v>-130330.72</v>
      </c>
    </row>
    <row r="74" spans="1:6" ht="77.25">
      <c r="A74" s="536" t="s">
        <v>389</v>
      </c>
      <c r="B74" s="537" t="s">
        <v>367</v>
      </c>
      <c r="C74" s="542" t="s">
        <v>512</v>
      </c>
      <c r="D74" s="534">
        <v>0</v>
      </c>
      <c r="E74" s="534">
        <v>130330.72</v>
      </c>
      <c r="F74" s="534">
        <f t="shared" si="0"/>
        <v>-130330.72</v>
      </c>
    </row>
    <row r="75" spans="1:6" ht="26.25">
      <c r="A75" s="536" t="s">
        <v>408</v>
      </c>
      <c r="B75" s="537" t="s">
        <v>367</v>
      </c>
      <c r="C75" s="542" t="s">
        <v>513</v>
      </c>
      <c r="D75" s="534">
        <v>0</v>
      </c>
      <c r="E75" s="534">
        <v>7900</v>
      </c>
      <c r="F75" s="534">
        <f t="shared" si="0"/>
        <v>-7900</v>
      </c>
    </row>
    <row r="76" spans="1:6" ht="15">
      <c r="A76" s="536" t="s">
        <v>409</v>
      </c>
      <c r="B76" s="537" t="s">
        <v>367</v>
      </c>
      <c r="C76" s="542" t="s">
        <v>514</v>
      </c>
      <c r="D76" s="534">
        <v>0</v>
      </c>
      <c r="E76" s="534">
        <v>7900</v>
      </c>
      <c r="F76" s="534">
        <f t="shared" si="0"/>
        <v>-7900</v>
      </c>
    </row>
    <row r="77" spans="1:6" ht="15">
      <c r="A77" s="536" t="s">
        <v>410</v>
      </c>
      <c r="B77" s="537" t="s">
        <v>367</v>
      </c>
      <c r="C77" s="542" t="s">
        <v>515</v>
      </c>
      <c r="D77" s="534">
        <v>0</v>
      </c>
      <c r="E77" s="534">
        <v>7900</v>
      </c>
      <c r="F77" s="534">
        <f t="shared" si="0"/>
        <v>-7900</v>
      </c>
    </row>
    <row r="78" spans="1:6" ht="26.25">
      <c r="A78" s="536" t="s">
        <v>411</v>
      </c>
      <c r="B78" s="537" t="s">
        <v>367</v>
      </c>
      <c r="C78" s="542" t="s">
        <v>516</v>
      </c>
      <c r="D78" s="534">
        <v>0</v>
      </c>
      <c r="E78" s="534">
        <v>7900</v>
      </c>
      <c r="F78" s="534">
        <f t="shared" si="0"/>
        <v>-7900</v>
      </c>
    </row>
    <row r="79" spans="1:6" ht="26.25">
      <c r="A79" s="536" t="s">
        <v>412</v>
      </c>
      <c r="B79" s="537" t="s">
        <v>367</v>
      </c>
      <c r="C79" s="542" t="s">
        <v>517</v>
      </c>
      <c r="D79" s="534">
        <v>0</v>
      </c>
      <c r="E79" s="534">
        <v>372975.24</v>
      </c>
      <c r="F79" s="534">
        <f t="shared" si="0"/>
        <v>-372975.24</v>
      </c>
    </row>
    <row r="80" spans="1:6" ht="77.25">
      <c r="A80" s="538" t="s">
        <v>434</v>
      </c>
      <c r="B80" s="537" t="s">
        <v>367</v>
      </c>
      <c r="C80" s="542" t="s">
        <v>518</v>
      </c>
      <c r="D80" s="534">
        <v>0</v>
      </c>
      <c r="E80" s="534">
        <v>372975.24</v>
      </c>
      <c r="F80" s="534">
        <f t="shared" si="0"/>
        <v>-372975.24</v>
      </c>
    </row>
    <row r="81" spans="1:6" ht="102.75">
      <c r="A81" s="538" t="s">
        <v>435</v>
      </c>
      <c r="B81" s="537" t="s">
        <v>367</v>
      </c>
      <c r="C81" s="542" t="s">
        <v>519</v>
      </c>
      <c r="D81" s="534">
        <v>0</v>
      </c>
      <c r="E81" s="534">
        <v>372975.24</v>
      </c>
      <c r="F81" s="534">
        <f t="shared" si="0"/>
        <v>-372975.24</v>
      </c>
    </row>
    <row r="82" spans="1:6" ht="102.75">
      <c r="A82" s="538" t="s">
        <v>436</v>
      </c>
      <c r="B82" s="537" t="s">
        <v>367</v>
      </c>
      <c r="C82" s="542" t="s">
        <v>520</v>
      </c>
      <c r="D82" s="534">
        <v>0</v>
      </c>
      <c r="E82" s="534">
        <v>372975.24</v>
      </c>
      <c r="F82" s="534">
        <f t="shared" si="0"/>
        <v>-372975.24</v>
      </c>
    </row>
    <row r="83" spans="1:6" ht="15">
      <c r="A83" s="536" t="s">
        <v>437</v>
      </c>
      <c r="B83" s="537" t="s">
        <v>367</v>
      </c>
      <c r="C83" s="542" t="s">
        <v>521</v>
      </c>
      <c r="D83" s="534">
        <v>0</v>
      </c>
      <c r="E83" s="534">
        <v>221427.52</v>
      </c>
      <c r="F83" s="534">
        <f t="shared" si="0"/>
        <v>-221427.52</v>
      </c>
    </row>
    <row r="84" spans="1:6" ht="15">
      <c r="A84" s="536" t="s">
        <v>438</v>
      </c>
      <c r="B84" s="537" t="s">
        <v>367</v>
      </c>
      <c r="C84" s="542" t="s">
        <v>522</v>
      </c>
      <c r="D84" s="534">
        <v>0</v>
      </c>
      <c r="E84" s="534">
        <v>200150</v>
      </c>
      <c r="F84" s="534">
        <f t="shared" si="0"/>
        <v>-200150</v>
      </c>
    </row>
    <row r="85" spans="1:6" ht="26.25">
      <c r="A85" s="536" t="s">
        <v>439</v>
      </c>
      <c r="B85" s="537" t="s">
        <v>367</v>
      </c>
      <c r="C85" s="542" t="s">
        <v>523</v>
      </c>
      <c r="D85" s="534">
        <v>0</v>
      </c>
      <c r="E85" s="534">
        <v>200150</v>
      </c>
      <c r="F85" s="534">
        <f aca="true" t="shared" si="1" ref="F85:F109">IF(OR(D85="-",E85=D85),"-",D85-IF(E85="-",0,E85))</f>
        <v>-200150</v>
      </c>
    </row>
    <row r="86" spans="1:6" ht="15">
      <c r="A86" s="536" t="s">
        <v>437</v>
      </c>
      <c r="B86" s="537" t="s">
        <v>367</v>
      </c>
      <c r="C86" s="542" t="s">
        <v>524</v>
      </c>
      <c r="D86" s="534">
        <v>0</v>
      </c>
      <c r="E86" s="534">
        <v>21277.52</v>
      </c>
      <c r="F86" s="534">
        <f t="shared" si="1"/>
        <v>-21277.52</v>
      </c>
    </row>
    <row r="87" spans="1:6" ht="26.25">
      <c r="A87" s="536" t="s">
        <v>440</v>
      </c>
      <c r="B87" s="537" t="s">
        <v>367</v>
      </c>
      <c r="C87" s="542" t="s">
        <v>525</v>
      </c>
      <c r="D87" s="534">
        <v>0</v>
      </c>
      <c r="E87" s="534">
        <v>21277.52</v>
      </c>
      <c r="F87" s="534">
        <f t="shared" si="1"/>
        <v>-21277.52</v>
      </c>
    </row>
    <row r="88" spans="1:6" ht="15">
      <c r="A88" s="536" t="s">
        <v>413</v>
      </c>
      <c r="B88" s="537" t="s">
        <v>367</v>
      </c>
      <c r="C88" s="542" t="s">
        <v>526</v>
      </c>
      <c r="D88" s="534">
        <v>31416754</v>
      </c>
      <c r="E88" s="534">
        <v>6179984.53</v>
      </c>
      <c r="F88" s="534">
        <f t="shared" si="1"/>
        <v>25236769.47</v>
      </c>
    </row>
    <row r="89" spans="1:6" ht="26.25">
      <c r="A89" s="536" t="s">
        <v>414</v>
      </c>
      <c r="B89" s="537" t="s">
        <v>367</v>
      </c>
      <c r="C89" s="542" t="s">
        <v>527</v>
      </c>
      <c r="D89" s="534">
        <v>31416754</v>
      </c>
      <c r="E89" s="534">
        <v>7114300</v>
      </c>
      <c r="F89" s="534">
        <f t="shared" si="1"/>
        <v>24302454</v>
      </c>
    </row>
    <row r="90" spans="1:6" ht="26.25">
      <c r="A90" s="536" t="s">
        <v>327</v>
      </c>
      <c r="B90" s="537" t="s">
        <v>367</v>
      </c>
      <c r="C90" s="542" t="s">
        <v>528</v>
      </c>
      <c r="D90" s="534">
        <v>9677800</v>
      </c>
      <c r="E90" s="534">
        <v>3059650</v>
      </c>
      <c r="F90" s="534">
        <f t="shared" si="1"/>
        <v>6618150</v>
      </c>
    </row>
    <row r="91" spans="1:6" ht="26.25">
      <c r="A91" s="536" t="s">
        <v>120</v>
      </c>
      <c r="B91" s="537" t="s">
        <v>367</v>
      </c>
      <c r="C91" s="542" t="s">
        <v>529</v>
      </c>
      <c r="D91" s="534">
        <v>9677800</v>
      </c>
      <c r="E91" s="534">
        <v>3059650</v>
      </c>
      <c r="F91" s="534">
        <f t="shared" si="1"/>
        <v>6618150</v>
      </c>
    </row>
    <row r="92" spans="1:6" ht="26.25">
      <c r="A92" s="536" t="s">
        <v>390</v>
      </c>
      <c r="B92" s="537" t="s">
        <v>367</v>
      </c>
      <c r="C92" s="542" t="s">
        <v>530</v>
      </c>
      <c r="D92" s="534">
        <v>9677800</v>
      </c>
      <c r="E92" s="534">
        <v>3059650</v>
      </c>
      <c r="F92" s="534">
        <f t="shared" si="1"/>
        <v>6618150</v>
      </c>
    </row>
    <row r="93" spans="1:6" ht="26.25">
      <c r="A93" s="536" t="s">
        <v>421</v>
      </c>
      <c r="B93" s="537" t="s">
        <v>367</v>
      </c>
      <c r="C93" s="542" t="s">
        <v>531</v>
      </c>
      <c r="D93" s="534">
        <v>12955150</v>
      </c>
      <c r="E93" s="534">
        <v>3770150</v>
      </c>
      <c r="F93" s="534">
        <f t="shared" si="1"/>
        <v>9185000</v>
      </c>
    </row>
    <row r="94" spans="1:6" ht="39">
      <c r="A94" s="536" t="s">
        <v>422</v>
      </c>
      <c r="B94" s="537" t="s">
        <v>367</v>
      </c>
      <c r="C94" s="542" t="s">
        <v>532</v>
      </c>
      <c r="D94" s="534">
        <v>7685000</v>
      </c>
      <c r="E94" s="534">
        <v>0</v>
      </c>
      <c r="F94" s="534">
        <f t="shared" si="1"/>
        <v>7685000</v>
      </c>
    </row>
    <row r="95" spans="1:6" ht="39">
      <c r="A95" s="536" t="s">
        <v>423</v>
      </c>
      <c r="B95" s="537" t="s">
        <v>367</v>
      </c>
      <c r="C95" s="542" t="s">
        <v>533</v>
      </c>
      <c r="D95" s="534">
        <v>7685000</v>
      </c>
      <c r="E95" s="534">
        <v>0</v>
      </c>
      <c r="F95" s="534">
        <f t="shared" si="1"/>
        <v>7685000</v>
      </c>
    </row>
    <row r="96" spans="1:6" ht="77.25">
      <c r="A96" s="538" t="s">
        <v>441</v>
      </c>
      <c r="B96" s="537" t="s">
        <v>367</v>
      </c>
      <c r="C96" s="542" t="s">
        <v>534</v>
      </c>
      <c r="D96" s="534">
        <v>3379000</v>
      </c>
      <c r="E96" s="534">
        <v>3379000</v>
      </c>
      <c r="F96" s="534">
        <v>0</v>
      </c>
    </row>
    <row r="97" spans="1:6" ht="90">
      <c r="A97" s="538" t="s">
        <v>442</v>
      </c>
      <c r="B97" s="537" t="s">
        <v>367</v>
      </c>
      <c r="C97" s="542" t="s">
        <v>535</v>
      </c>
      <c r="D97" s="534">
        <v>3379000</v>
      </c>
      <c r="E97" s="534">
        <v>3379000</v>
      </c>
      <c r="F97" s="534">
        <v>0</v>
      </c>
    </row>
    <row r="98" spans="1:6" ht="15">
      <c r="A98" s="536" t="s">
        <v>443</v>
      </c>
      <c r="B98" s="537" t="s">
        <v>367</v>
      </c>
      <c r="C98" s="542" t="s">
        <v>536</v>
      </c>
      <c r="D98" s="534">
        <v>1891150</v>
      </c>
      <c r="E98" s="534">
        <v>391150</v>
      </c>
      <c r="F98" s="534">
        <f t="shared" si="1"/>
        <v>1500000</v>
      </c>
    </row>
    <row r="99" spans="1:6" ht="15">
      <c r="A99" s="536" t="s">
        <v>444</v>
      </c>
      <c r="B99" s="537" t="s">
        <v>367</v>
      </c>
      <c r="C99" s="542" t="s">
        <v>537</v>
      </c>
      <c r="D99" s="534">
        <v>1891150</v>
      </c>
      <c r="E99" s="534">
        <v>391150</v>
      </c>
      <c r="F99" s="534">
        <f t="shared" si="1"/>
        <v>1500000</v>
      </c>
    </row>
    <row r="100" spans="1:6" ht="26.25">
      <c r="A100" s="536" t="s">
        <v>328</v>
      </c>
      <c r="B100" s="537" t="s">
        <v>367</v>
      </c>
      <c r="C100" s="542" t="s">
        <v>538</v>
      </c>
      <c r="D100" s="534">
        <v>511904</v>
      </c>
      <c r="E100" s="534">
        <v>284500</v>
      </c>
      <c r="F100" s="534">
        <f t="shared" si="1"/>
        <v>227404</v>
      </c>
    </row>
    <row r="101" spans="1:6" ht="39">
      <c r="A101" s="536" t="s">
        <v>344</v>
      </c>
      <c r="B101" s="537" t="s">
        <v>367</v>
      </c>
      <c r="C101" s="542" t="s">
        <v>539</v>
      </c>
      <c r="D101" s="534">
        <v>510904</v>
      </c>
      <c r="E101" s="534">
        <v>283500</v>
      </c>
      <c r="F101" s="534">
        <f t="shared" si="1"/>
        <v>227404</v>
      </c>
    </row>
    <row r="102" spans="1:6" ht="51.75">
      <c r="A102" s="536" t="s">
        <v>391</v>
      </c>
      <c r="B102" s="537" t="s">
        <v>367</v>
      </c>
      <c r="C102" s="542" t="s">
        <v>540</v>
      </c>
      <c r="D102" s="534">
        <v>510904</v>
      </c>
      <c r="E102" s="534">
        <v>283500</v>
      </c>
      <c r="F102" s="534">
        <f t="shared" si="1"/>
        <v>227404</v>
      </c>
    </row>
    <row r="103" spans="1:6" ht="39">
      <c r="A103" s="536" t="s">
        <v>329</v>
      </c>
      <c r="B103" s="537" t="s">
        <v>367</v>
      </c>
      <c r="C103" s="542" t="s">
        <v>541</v>
      </c>
      <c r="D103" s="534">
        <v>1000</v>
      </c>
      <c r="E103" s="534">
        <v>1000</v>
      </c>
      <c r="F103" s="534">
        <v>0</v>
      </c>
    </row>
    <row r="104" spans="1:6" ht="39">
      <c r="A104" s="536" t="s">
        <v>392</v>
      </c>
      <c r="B104" s="537" t="s">
        <v>367</v>
      </c>
      <c r="C104" s="542" t="s">
        <v>542</v>
      </c>
      <c r="D104" s="534">
        <v>1000</v>
      </c>
      <c r="E104" s="534">
        <v>1000</v>
      </c>
      <c r="F104" s="534">
        <v>0</v>
      </c>
    </row>
    <row r="105" spans="1:6" ht="15">
      <c r="A105" s="536" t="s">
        <v>121</v>
      </c>
      <c r="B105" s="537" t="s">
        <v>367</v>
      </c>
      <c r="C105" s="542" t="s">
        <v>543</v>
      </c>
      <c r="D105" s="534">
        <v>8271900</v>
      </c>
      <c r="E105" s="534">
        <v>0</v>
      </c>
      <c r="F105" s="534">
        <f t="shared" si="1"/>
        <v>8271900</v>
      </c>
    </row>
    <row r="106" spans="1:6" ht="26.25">
      <c r="A106" s="536" t="s">
        <v>415</v>
      </c>
      <c r="B106" s="537" t="s">
        <v>367</v>
      </c>
      <c r="C106" s="542" t="s">
        <v>544</v>
      </c>
      <c r="D106" s="534">
        <v>8271900</v>
      </c>
      <c r="E106" s="534">
        <v>0</v>
      </c>
      <c r="F106" s="534">
        <f t="shared" si="1"/>
        <v>8271900</v>
      </c>
    </row>
    <row r="107" spans="1:6" ht="26.25">
      <c r="A107" s="536" t="s">
        <v>416</v>
      </c>
      <c r="B107" s="537" t="s">
        <v>367</v>
      </c>
      <c r="C107" s="542" t="s">
        <v>545</v>
      </c>
      <c r="D107" s="534">
        <v>8271900</v>
      </c>
      <c r="E107" s="534">
        <v>0</v>
      </c>
      <c r="F107" s="534">
        <f t="shared" si="1"/>
        <v>8271900</v>
      </c>
    </row>
    <row r="108" spans="1:6" ht="39">
      <c r="A108" s="536" t="s">
        <v>417</v>
      </c>
      <c r="B108" s="537" t="s">
        <v>367</v>
      </c>
      <c r="C108" s="542" t="s">
        <v>546</v>
      </c>
      <c r="D108" s="534">
        <v>0</v>
      </c>
      <c r="E108" s="534">
        <v>-934315.47</v>
      </c>
      <c r="F108" s="534">
        <f t="shared" si="1"/>
        <v>934315.47</v>
      </c>
    </row>
    <row r="109" spans="1:6" ht="12.75" customHeight="1">
      <c r="A109" s="536" t="s">
        <v>418</v>
      </c>
      <c r="B109" s="537" t="s">
        <v>367</v>
      </c>
      <c r="C109" s="542" t="s">
        <v>547</v>
      </c>
      <c r="D109" s="534">
        <v>0</v>
      </c>
      <c r="E109" s="534">
        <v>-934315.47</v>
      </c>
      <c r="F109" s="534">
        <f t="shared" si="1"/>
        <v>934315.47</v>
      </c>
    </row>
    <row r="110" ht="12.75" customHeight="1"/>
    <row r="111" ht="12.75" customHeight="1"/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printOptions/>
  <pageMargins left="0.3937007874015748" right="0" top="0.5905511811023623" bottom="0.5905511811023623" header="0.31496062992125984" footer="0.7086614173228347"/>
  <pageSetup fitToHeight="5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0"/>
  <sheetViews>
    <sheetView zoomScalePageLayoutView="0" workbookViewId="0" topLeftCell="A487">
      <selection activeCell="D83" sqref="D83"/>
    </sheetView>
  </sheetViews>
  <sheetFormatPr defaultColWidth="9.00390625" defaultRowHeight="12.75"/>
  <cols>
    <col min="1" max="1" width="53.125" style="34" customWidth="1"/>
    <col min="2" max="2" width="5.625" style="35" customWidth="1"/>
    <col min="3" max="3" width="22.375" style="35" customWidth="1"/>
    <col min="4" max="4" width="0" style="35" hidden="1" customWidth="1"/>
    <col min="5" max="5" width="14.375" style="34" customWidth="1"/>
    <col min="6" max="6" width="0" style="36" hidden="1" customWidth="1"/>
    <col min="7" max="8" width="0" style="34" hidden="1" customWidth="1"/>
    <col min="9" max="9" width="13.875" style="34" customWidth="1"/>
    <col min="10" max="12" width="0" style="34" hidden="1" customWidth="1"/>
    <col min="13" max="13" width="15.00390625" style="34" customWidth="1"/>
    <col min="14" max="14" width="11.625" style="34" customWidth="1"/>
    <col min="15" max="15" width="11.75390625" style="34" customWidth="1"/>
    <col min="16" max="16384" width="9.125" style="34" customWidth="1"/>
  </cols>
  <sheetData>
    <row r="1" ht="12.75">
      <c r="I1" s="37"/>
    </row>
    <row r="2" spans="1:13" ht="12.75">
      <c r="A2" s="586" t="s">
        <v>122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</row>
    <row r="3" spans="1:13" ht="11.25" customHeight="1">
      <c r="A3" s="119"/>
      <c r="B3" s="120"/>
      <c r="C3" s="121"/>
      <c r="D3" s="121"/>
      <c r="E3" s="119"/>
      <c r="F3" s="122"/>
      <c r="G3" s="119"/>
      <c r="H3" s="119"/>
      <c r="I3" s="123"/>
      <c r="J3" s="119"/>
      <c r="K3" s="119"/>
      <c r="L3" s="119"/>
      <c r="M3" s="119"/>
    </row>
    <row r="4" spans="1:6" ht="3" customHeight="1" hidden="1">
      <c r="A4" s="34" t="s">
        <v>551</v>
      </c>
      <c r="F4" s="548">
        <v>42186</v>
      </c>
    </row>
    <row r="5" ht="3.75" customHeight="1" hidden="1"/>
    <row r="6" spans="1:13" ht="18.75" customHeight="1" hidden="1">
      <c r="A6" s="39"/>
      <c r="B6" s="38"/>
      <c r="C6" s="40"/>
      <c r="D6" s="40"/>
      <c r="E6" s="8"/>
      <c r="F6" s="41"/>
      <c r="G6" s="39"/>
      <c r="H6" s="39"/>
      <c r="I6" s="39"/>
      <c r="J6" s="39"/>
      <c r="K6" s="39"/>
      <c r="L6" s="39"/>
      <c r="M6" s="42"/>
    </row>
    <row r="7" spans="1:13" ht="12.75" hidden="1">
      <c r="A7" s="39"/>
      <c r="B7" s="38"/>
      <c r="C7" s="40"/>
      <c r="D7" s="40"/>
      <c r="E7" s="8"/>
      <c r="F7" s="41"/>
      <c r="G7" s="39"/>
      <c r="H7" s="39"/>
      <c r="I7" s="39"/>
      <c r="J7" s="39"/>
      <c r="K7" s="39"/>
      <c r="L7" s="43"/>
      <c r="M7" s="42"/>
    </row>
    <row r="8" spans="1:13" ht="12.75" hidden="1">
      <c r="A8" s="39"/>
      <c r="B8" s="38"/>
      <c r="C8" s="8"/>
      <c r="D8" s="38"/>
      <c r="E8" s="39"/>
      <c r="F8" s="44"/>
      <c r="G8" s="39"/>
      <c r="H8" s="39"/>
      <c r="I8" s="43"/>
      <c r="J8" s="8"/>
      <c r="K8" s="39"/>
      <c r="L8" s="43"/>
      <c r="M8" s="124"/>
    </row>
    <row r="9" spans="1:13" ht="12.75" hidden="1">
      <c r="A9" s="39"/>
      <c r="B9" s="38"/>
      <c r="C9" s="46"/>
      <c r="D9" s="46"/>
      <c r="E9" s="47"/>
      <c r="F9" s="48"/>
      <c r="G9" s="39"/>
      <c r="H9" s="39"/>
      <c r="I9" s="43"/>
      <c r="J9" s="39"/>
      <c r="K9" s="39"/>
      <c r="L9" s="43"/>
      <c r="M9" s="49"/>
    </row>
    <row r="10" spans="1:13" ht="39.75" customHeight="1" hidden="1">
      <c r="A10" s="50"/>
      <c r="B10" s="38"/>
      <c r="C10" s="587"/>
      <c r="D10" s="587"/>
      <c r="E10" s="587"/>
      <c r="F10" s="51"/>
      <c r="G10" s="51"/>
      <c r="H10" s="51"/>
      <c r="I10" s="52"/>
      <c r="J10" s="51"/>
      <c r="K10" s="39"/>
      <c r="L10" s="43"/>
      <c r="M10" s="53"/>
    </row>
    <row r="11" spans="1:13" ht="37.5" customHeight="1" hidden="1">
      <c r="A11" s="54"/>
      <c r="B11" s="38"/>
      <c r="C11" s="588"/>
      <c r="D11" s="588"/>
      <c r="E11" s="588"/>
      <c r="F11" s="55"/>
      <c r="G11" s="55"/>
      <c r="H11" s="55"/>
      <c r="I11" s="56"/>
      <c r="J11" s="57"/>
      <c r="K11" s="39"/>
      <c r="L11" s="39"/>
      <c r="M11" s="58"/>
    </row>
    <row r="12" spans="1:13" ht="10.5" customHeight="1" hidden="1">
      <c r="A12" s="59"/>
      <c r="B12" s="38"/>
      <c r="C12" s="589"/>
      <c r="D12" s="589"/>
      <c r="E12" s="589"/>
      <c r="F12" s="60"/>
      <c r="G12" s="60"/>
      <c r="H12" s="60"/>
      <c r="I12" s="61"/>
      <c r="J12" s="62"/>
      <c r="K12" s="39"/>
      <c r="L12" s="39"/>
      <c r="M12" s="58"/>
    </row>
    <row r="13" spans="1:13" ht="10.5" customHeight="1" hidden="1">
      <c r="A13" s="59"/>
      <c r="B13" s="38"/>
      <c r="C13" s="589"/>
      <c r="D13" s="589"/>
      <c r="E13" s="589"/>
      <c r="F13" s="60"/>
      <c r="G13" s="60"/>
      <c r="H13" s="60"/>
      <c r="I13" s="61"/>
      <c r="J13" s="62"/>
      <c r="K13" s="39"/>
      <c r="L13" s="39"/>
      <c r="M13" s="42"/>
    </row>
    <row r="14" spans="1:13" ht="3" customHeight="1" hidden="1">
      <c r="A14" s="59"/>
      <c r="B14" s="38"/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</row>
    <row r="15" spans="1:13" ht="11.25" customHeight="1" hidden="1">
      <c r="A15" s="63"/>
      <c r="B15" s="583"/>
      <c r="C15" s="65"/>
      <c r="D15" s="66"/>
      <c r="E15" s="584"/>
      <c r="F15" s="585"/>
      <c r="G15" s="67"/>
      <c r="H15" s="584"/>
      <c r="I15" s="580"/>
      <c r="J15" s="42"/>
      <c r="K15" s="42"/>
      <c r="L15" s="58"/>
      <c r="M15" s="580"/>
    </row>
    <row r="16" spans="1:13" ht="54" customHeight="1" hidden="1">
      <c r="A16" s="70"/>
      <c r="B16" s="583"/>
      <c r="C16" s="71"/>
      <c r="D16" s="72"/>
      <c r="E16" s="584"/>
      <c r="F16" s="585"/>
      <c r="G16" s="73"/>
      <c r="H16" s="584"/>
      <c r="I16" s="580"/>
      <c r="J16" s="68"/>
      <c r="K16" s="68"/>
      <c r="L16" s="68"/>
      <c r="M16" s="580"/>
    </row>
    <row r="17" spans="1:13" ht="12.75" customHeight="1" hidden="1">
      <c r="A17" s="74"/>
      <c r="B17" s="75"/>
      <c r="C17" s="76"/>
      <c r="D17" s="76"/>
      <c r="E17" s="77"/>
      <c r="F17" s="77"/>
      <c r="G17" s="77"/>
      <c r="H17" s="77"/>
      <c r="I17" s="77"/>
      <c r="J17" s="77"/>
      <c r="K17" s="77"/>
      <c r="L17" s="77"/>
      <c r="M17" s="77"/>
    </row>
    <row r="18" spans="1:13" ht="12" customHeight="1" hidden="1">
      <c r="A18" s="78"/>
      <c r="B18" s="69"/>
      <c r="C18" s="79"/>
      <c r="D18" s="79"/>
      <c r="E18" s="80"/>
      <c r="F18" s="81"/>
      <c r="G18" s="80"/>
      <c r="H18" s="80"/>
      <c r="I18" s="80"/>
      <c r="J18" s="80"/>
      <c r="K18" s="80"/>
      <c r="L18" s="80"/>
      <c r="M18" s="82"/>
    </row>
    <row r="19" spans="1:13" ht="12.75" customHeight="1" hidden="1">
      <c r="A19" s="83"/>
      <c r="B19" s="69"/>
      <c r="C19" s="79"/>
      <c r="D19" s="79"/>
      <c r="E19" s="84"/>
      <c r="F19" s="84"/>
      <c r="G19" s="84"/>
      <c r="H19" s="84"/>
      <c r="I19" s="84"/>
      <c r="J19" s="80"/>
      <c r="K19" s="80"/>
      <c r="L19" s="80"/>
      <c r="M19" s="82"/>
    </row>
    <row r="20" spans="1:13" ht="1.5" customHeight="1" hidden="1">
      <c r="A20" s="85"/>
      <c r="B20" s="86"/>
      <c r="C20" s="86"/>
      <c r="D20" s="86"/>
      <c r="E20" s="84"/>
      <c r="F20" s="84"/>
      <c r="G20" s="84"/>
      <c r="H20" s="84"/>
      <c r="I20" s="84"/>
      <c r="J20" s="84"/>
      <c r="K20" s="84"/>
      <c r="L20" s="84"/>
      <c r="M20" s="84"/>
    </row>
    <row r="21" spans="1:13" ht="12" customHeight="1" hidden="1">
      <c r="A21" s="85"/>
      <c r="B21" s="86"/>
      <c r="C21" s="86"/>
      <c r="D21" s="86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36" customHeight="1" hidden="1">
      <c r="A22" s="125"/>
      <c r="B22" s="126"/>
      <c r="C22" s="127"/>
      <c r="D22" s="128"/>
      <c r="E22" s="129"/>
      <c r="F22" s="130"/>
      <c r="G22" s="131"/>
      <c r="H22" s="132"/>
      <c r="I22" s="129"/>
      <c r="J22" s="129"/>
      <c r="K22" s="129"/>
      <c r="L22" s="133"/>
      <c r="M22" s="129"/>
    </row>
    <row r="23" spans="1:13" ht="12.75" hidden="1">
      <c r="A23" s="134"/>
      <c r="B23" s="126"/>
      <c r="C23" s="127"/>
      <c r="D23" s="128"/>
      <c r="E23" s="129"/>
      <c r="F23" s="130"/>
      <c r="G23" s="131"/>
      <c r="H23" s="132"/>
      <c r="I23" s="129"/>
      <c r="J23" s="129"/>
      <c r="K23" s="129"/>
      <c r="L23" s="133"/>
      <c r="M23" s="129"/>
    </row>
    <row r="24" spans="1:13" ht="76.5" customHeight="1" hidden="1">
      <c r="A24" s="134"/>
      <c r="B24" s="135"/>
      <c r="C24" s="127"/>
      <c r="D24" s="127">
        <v>0</v>
      </c>
      <c r="E24" s="129"/>
      <c r="F24" s="130"/>
      <c r="G24" s="131"/>
      <c r="H24" s="132"/>
      <c r="I24" s="129"/>
      <c r="J24" s="129"/>
      <c r="K24" s="129"/>
      <c r="L24" s="133"/>
      <c r="M24" s="129"/>
    </row>
    <row r="25" spans="1:13" ht="52.5" customHeight="1" hidden="1">
      <c r="A25" s="134"/>
      <c r="B25" s="135"/>
      <c r="C25" s="127"/>
      <c r="D25" s="127"/>
      <c r="E25" s="129"/>
      <c r="F25" s="130"/>
      <c r="G25" s="131"/>
      <c r="H25" s="132"/>
      <c r="I25" s="129"/>
      <c r="J25" s="129"/>
      <c r="K25" s="129"/>
      <c r="L25" s="133"/>
      <c r="M25" s="129"/>
    </row>
    <row r="26" spans="1:13" ht="66" customHeight="1" hidden="1">
      <c r="A26" s="134"/>
      <c r="B26" s="135"/>
      <c r="C26" s="127"/>
      <c r="D26" s="127"/>
      <c r="E26" s="129"/>
      <c r="F26" s="130"/>
      <c r="G26" s="131"/>
      <c r="H26" s="132"/>
      <c r="I26" s="129"/>
      <c r="J26" s="129"/>
      <c r="K26" s="129"/>
      <c r="L26" s="133"/>
      <c r="M26" s="129"/>
    </row>
    <row r="27" spans="1:13" ht="12" customHeight="1" hidden="1">
      <c r="A27" s="102"/>
      <c r="B27" s="69"/>
      <c r="C27" s="136"/>
      <c r="D27" s="137">
        <v>0</v>
      </c>
      <c r="E27" s="138"/>
      <c r="F27" s="139"/>
      <c r="G27" s="140"/>
      <c r="H27" s="138"/>
      <c r="I27" s="80"/>
      <c r="J27" s="80"/>
      <c r="K27" s="80"/>
      <c r="L27" s="142"/>
      <c r="M27" s="129"/>
    </row>
    <row r="28" spans="1:13" s="37" customFormat="1" ht="30.75" customHeight="1" hidden="1">
      <c r="A28" s="34"/>
      <c r="B28" s="94"/>
      <c r="C28" s="136"/>
      <c r="D28" s="136"/>
      <c r="E28" s="77"/>
      <c r="F28" s="143"/>
      <c r="G28" s="140"/>
      <c r="H28" s="77"/>
      <c r="I28" s="77"/>
      <c r="J28" s="77"/>
      <c r="K28" s="77"/>
      <c r="L28" s="77"/>
      <c r="M28" s="129"/>
    </row>
    <row r="29" spans="1:13" ht="12.75" hidden="1">
      <c r="A29" s="144"/>
      <c r="B29" s="145"/>
      <c r="C29" s="136"/>
      <c r="D29" s="136"/>
      <c r="E29" s="80"/>
      <c r="F29" s="139"/>
      <c r="G29" s="140"/>
      <c r="H29" s="138"/>
      <c r="I29" s="80"/>
      <c r="J29" s="80"/>
      <c r="K29" s="80"/>
      <c r="L29" s="142"/>
      <c r="M29" s="129"/>
    </row>
    <row r="30" spans="1:13" ht="18.75" customHeight="1" hidden="1">
      <c r="A30" s="146"/>
      <c r="B30" s="147"/>
      <c r="C30" s="127"/>
      <c r="D30" s="148">
        <v>0</v>
      </c>
      <c r="E30" s="77"/>
      <c r="F30" s="149"/>
      <c r="G30" s="150"/>
      <c r="H30" s="151"/>
      <c r="I30" s="129"/>
      <c r="J30" s="129"/>
      <c r="K30" s="77"/>
      <c r="L30" s="152"/>
      <c r="M30" s="129"/>
    </row>
    <row r="31" spans="1:13" ht="18.75" customHeight="1" hidden="1">
      <c r="A31" s="146"/>
      <c r="B31" s="147"/>
      <c r="C31" s="153"/>
      <c r="D31" s="136"/>
      <c r="E31" s="77"/>
      <c r="F31" s="149"/>
      <c r="G31" s="150"/>
      <c r="H31" s="151"/>
      <c r="I31" s="77"/>
      <c r="J31" s="77"/>
      <c r="K31" s="77"/>
      <c r="L31" s="152"/>
      <c r="M31" s="77"/>
    </row>
    <row r="32" spans="1:13" ht="34.5" customHeight="1" hidden="1">
      <c r="A32" s="154"/>
      <c r="B32" s="147"/>
      <c r="C32" s="127"/>
      <c r="D32" s="148"/>
      <c r="E32" s="129"/>
      <c r="F32" s="149"/>
      <c r="G32" s="150"/>
      <c r="H32" s="151"/>
      <c r="I32" s="129"/>
      <c r="J32" s="129"/>
      <c r="K32" s="77"/>
      <c r="L32" s="152"/>
      <c r="M32" s="77"/>
    </row>
    <row r="33" spans="1:13" ht="12.75" hidden="1">
      <c r="A33" s="155"/>
      <c r="B33" s="86"/>
      <c r="C33" s="153"/>
      <c r="D33" s="153"/>
      <c r="E33" s="77"/>
      <c r="F33" s="77"/>
      <c r="G33" s="77"/>
      <c r="H33" s="77"/>
      <c r="I33" s="77"/>
      <c r="J33" s="77"/>
      <c r="K33" s="77"/>
      <c r="L33" s="77"/>
      <c r="M33" s="77"/>
    </row>
    <row r="34" spans="1:13" ht="12.75" hidden="1">
      <c r="A34" s="155"/>
      <c r="B34" s="86"/>
      <c r="C34" s="153"/>
      <c r="D34" s="153"/>
      <c r="E34" s="77"/>
      <c r="F34" s="77"/>
      <c r="G34" s="77"/>
      <c r="H34" s="77"/>
      <c r="I34" s="77"/>
      <c r="J34" s="77"/>
      <c r="K34" s="77"/>
      <c r="L34" s="77"/>
      <c r="M34" s="77"/>
    </row>
    <row r="35" spans="1:31" s="108" customFormat="1" ht="12.75" hidden="1">
      <c r="A35" s="134"/>
      <c r="B35" s="156"/>
      <c r="C35" s="127"/>
      <c r="D35" s="127"/>
      <c r="E35" s="129"/>
      <c r="F35" s="130"/>
      <c r="G35" s="131"/>
      <c r="H35" s="132"/>
      <c r="I35" s="129"/>
      <c r="J35" s="129"/>
      <c r="K35" s="129"/>
      <c r="L35" s="133"/>
      <c r="M35" s="129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13" s="108" customFormat="1" ht="13.5" customHeight="1" hidden="1">
      <c r="A36" s="157"/>
      <c r="B36" s="156"/>
      <c r="C36" s="153"/>
      <c r="D36" s="153">
        <v>0</v>
      </c>
      <c r="E36" s="77"/>
      <c r="F36" s="77"/>
      <c r="G36" s="77"/>
      <c r="H36" s="77"/>
      <c r="I36" s="77"/>
      <c r="J36" s="77"/>
      <c r="K36" s="77"/>
      <c r="L36" s="152"/>
      <c r="M36" s="77"/>
    </row>
    <row r="37" spans="1:13" s="108" customFormat="1" ht="12.75" hidden="1">
      <c r="A37" s="134"/>
      <c r="B37" s="156"/>
      <c r="C37" s="127"/>
      <c r="D37" s="153">
        <v>0</v>
      </c>
      <c r="E37" s="129"/>
      <c r="F37" s="149"/>
      <c r="G37" s="150"/>
      <c r="H37" s="151"/>
      <c r="I37" s="129"/>
      <c r="J37" s="77"/>
      <c r="K37" s="77"/>
      <c r="L37" s="152"/>
      <c r="M37" s="129"/>
    </row>
    <row r="38" spans="1:13" s="108" customFormat="1" ht="12.75" hidden="1">
      <c r="A38" s="134"/>
      <c r="B38" s="156"/>
      <c r="C38" s="127"/>
      <c r="D38" s="153">
        <v>0</v>
      </c>
      <c r="E38" s="129"/>
      <c r="F38" s="149"/>
      <c r="G38" s="150"/>
      <c r="H38" s="151"/>
      <c r="I38" s="129"/>
      <c r="J38" s="77"/>
      <c r="K38" s="77"/>
      <c r="L38" s="152"/>
      <c r="M38" s="129"/>
    </row>
    <row r="39" spans="1:13" s="108" customFormat="1" ht="12.75" hidden="1">
      <c r="A39" s="157"/>
      <c r="B39" s="156"/>
      <c r="C39" s="153"/>
      <c r="D39" s="153">
        <v>0</v>
      </c>
      <c r="E39" s="77"/>
      <c r="F39" s="77"/>
      <c r="G39" s="77"/>
      <c r="H39" s="77"/>
      <c r="I39" s="77"/>
      <c r="J39" s="77"/>
      <c r="K39" s="77"/>
      <c r="L39" s="152"/>
      <c r="M39" s="77"/>
    </row>
    <row r="40" spans="1:15" ht="43.5" customHeight="1" hidden="1">
      <c r="A40" s="134"/>
      <c r="B40" s="135"/>
      <c r="C40" s="127"/>
      <c r="D40" s="127"/>
      <c r="E40" s="129"/>
      <c r="F40" s="130"/>
      <c r="G40" s="131"/>
      <c r="H40" s="132"/>
      <c r="I40" s="129"/>
      <c r="J40" s="129"/>
      <c r="K40" s="129"/>
      <c r="L40" s="133"/>
      <c r="M40" s="129"/>
      <c r="O40" s="158"/>
    </row>
    <row r="41" spans="1:13" ht="53.25" customHeight="1" hidden="1">
      <c r="A41" s="134"/>
      <c r="B41" s="135"/>
      <c r="C41" s="127"/>
      <c r="D41" s="127"/>
      <c r="E41" s="88"/>
      <c r="F41" s="130"/>
      <c r="G41" s="131"/>
      <c r="H41" s="132"/>
      <c r="I41" s="129"/>
      <c r="J41" s="129"/>
      <c r="K41" s="129"/>
      <c r="L41" s="133"/>
      <c r="M41" s="129"/>
    </row>
    <row r="42" spans="1:15" ht="39" customHeight="1" hidden="1">
      <c r="A42" s="134"/>
      <c r="B42" s="135"/>
      <c r="C42" s="127"/>
      <c r="D42" s="127">
        <v>0</v>
      </c>
      <c r="E42" s="129"/>
      <c r="F42" s="130"/>
      <c r="G42" s="131"/>
      <c r="H42" s="132"/>
      <c r="I42" s="129"/>
      <c r="J42" s="129"/>
      <c r="K42" s="129"/>
      <c r="L42" s="133"/>
      <c r="M42" s="129"/>
      <c r="O42" s="158"/>
    </row>
    <row r="43" spans="1:15" ht="60" customHeight="1" hidden="1">
      <c r="A43" s="134"/>
      <c r="B43" s="135"/>
      <c r="C43" s="127"/>
      <c r="D43" s="127"/>
      <c r="E43" s="129"/>
      <c r="F43" s="130"/>
      <c r="G43" s="131"/>
      <c r="H43" s="132"/>
      <c r="I43" s="129"/>
      <c r="J43" s="129"/>
      <c r="K43" s="129"/>
      <c r="L43" s="133"/>
      <c r="M43" s="129"/>
      <c r="O43" s="158"/>
    </row>
    <row r="44" ht="12.75" hidden="1"/>
    <row r="45" spans="1:13" s="108" customFormat="1" ht="3.75" customHeight="1" hidden="1">
      <c r="A45" s="157"/>
      <c r="B45" s="156"/>
      <c r="C45" s="159"/>
      <c r="D45" s="160"/>
      <c r="E45" s="77"/>
      <c r="F45" s="77"/>
      <c r="G45" s="77"/>
      <c r="H45" s="77"/>
      <c r="I45" s="77"/>
      <c r="J45" s="77"/>
      <c r="K45" s="77"/>
      <c r="L45" s="152"/>
      <c r="M45" s="77"/>
    </row>
    <row r="46" spans="1:13" ht="42" customHeight="1" hidden="1">
      <c r="A46" s="134"/>
      <c r="B46" s="135"/>
      <c r="C46" s="161"/>
      <c r="D46" s="162"/>
      <c r="E46" s="129"/>
      <c r="F46" s="129"/>
      <c r="G46" s="129"/>
      <c r="H46" s="129"/>
      <c r="I46" s="129"/>
      <c r="J46" s="129"/>
      <c r="K46" s="129"/>
      <c r="L46" s="133"/>
      <c r="M46" s="129"/>
    </row>
    <row r="47" spans="1:13" ht="56.25" customHeight="1" hidden="1">
      <c r="A47" s="134"/>
      <c r="B47" s="135"/>
      <c r="C47" s="161"/>
      <c r="D47" s="162"/>
      <c r="E47" s="129"/>
      <c r="F47" s="129"/>
      <c r="G47" s="129"/>
      <c r="H47" s="129"/>
      <c r="I47" s="129"/>
      <c r="J47" s="129"/>
      <c r="K47" s="129"/>
      <c r="L47" s="133"/>
      <c r="M47" s="129"/>
    </row>
    <row r="48" spans="1:13" s="108" customFormat="1" ht="25.5" customHeight="1" hidden="1">
      <c r="A48" s="157"/>
      <c r="B48" s="156"/>
      <c r="C48" s="153"/>
      <c r="D48" s="163">
        <v>0</v>
      </c>
      <c r="E48" s="77"/>
      <c r="F48" s="149"/>
      <c r="G48" s="150"/>
      <c r="H48" s="151"/>
      <c r="I48" s="77"/>
      <c r="J48" s="77"/>
      <c r="K48" s="77"/>
      <c r="L48" s="152"/>
      <c r="M48" s="77"/>
    </row>
    <row r="49" spans="1:13" s="108" customFormat="1" ht="21" customHeight="1" hidden="1">
      <c r="A49" s="157"/>
      <c r="B49" s="156"/>
      <c r="C49" s="153"/>
      <c r="D49" s="153"/>
      <c r="E49" s="77"/>
      <c r="F49" s="149"/>
      <c r="G49" s="150"/>
      <c r="H49" s="151"/>
      <c r="I49" s="77"/>
      <c r="J49" s="77"/>
      <c r="K49" s="77"/>
      <c r="L49" s="152"/>
      <c r="M49" s="77"/>
    </row>
    <row r="50" spans="1:13" s="108" customFormat="1" ht="30.75" customHeight="1" hidden="1">
      <c r="A50" s="157"/>
      <c r="B50" s="156"/>
      <c r="C50" s="153"/>
      <c r="D50" s="153"/>
      <c r="E50" s="77"/>
      <c r="F50" s="149"/>
      <c r="G50" s="150"/>
      <c r="H50" s="151"/>
      <c r="I50" s="77"/>
      <c r="J50" s="77"/>
      <c r="K50" s="77"/>
      <c r="L50" s="152"/>
      <c r="M50" s="77"/>
    </row>
    <row r="51" spans="1:13" ht="35.25" customHeight="1" hidden="1">
      <c r="A51" s="134"/>
      <c r="B51" s="135"/>
      <c r="C51" s="127"/>
      <c r="D51" s="127"/>
      <c r="E51" s="129"/>
      <c r="F51" s="130"/>
      <c r="G51" s="131"/>
      <c r="H51" s="132"/>
      <c r="I51" s="129"/>
      <c r="J51" s="129"/>
      <c r="K51" s="129"/>
      <c r="L51" s="133"/>
      <c r="M51" s="129"/>
    </row>
    <row r="52" spans="1:13" ht="47.25" customHeight="1" hidden="1">
      <c r="A52" s="164"/>
      <c r="B52" s="156"/>
      <c r="C52" s="153"/>
      <c r="D52" s="165"/>
      <c r="E52" s="77"/>
      <c r="F52" s="77"/>
      <c r="G52" s="77"/>
      <c r="H52" s="77"/>
      <c r="I52" s="77"/>
      <c r="J52" s="77"/>
      <c r="K52" s="77"/>
      <c r="L52" s="77"/>
      <c r="M52" s="77"/>
    </row>
    <row r="53" spans="1:13" ht="35.25" customHeight="1" hidden="1">
      <c r="A53" s="134"/>
      <c r="B53" s="135"/>
      <c r="C53" s="127"/>
      <c r="D53" s="127">
        <v>0</v>
      </c>
      <c r="E53" s="129"/>
      <c r="F53" s="130"/>
      <c r="G53" s="131"/>
      <c r="H53" s="132"/>
      <c r="I53" s="129"/>
      <c r="J53" s="129"/>
      <c r="K53" s="129"/>
      <c r="L53" s="133"/>
      <c r="M53" s="129"/>
    </row>
    <row r="54" spans="1:13" ht="39" customHeight="1" hidden="1">
      <c r="A54" s="134"/>
      <c r="B54" s="135"/>
      <c r="C54" s="127"/>
      <c r="D54" s="127"/>
      <c r="E54" s="129"/>
      <c r="F54" s="130"/>
      <c r="G54" s="131"/>
      <c r="H54" s="132"/>
      <c r="I54" s="129"/>
      <c r="J54" s="129"/>
      <c r="K54" s="129"/>
      <c r="L54" s="133"/>
      <c r="M54" s="129"/>
    </row>
    <row r="55" spans="1:13" ht="66" customHeight="1" hidden="1">
      <c r="A55" s="134"/>
      <c r="B55" s="135"/>
      <c r="C55" s="127"/>
      <c r="D55" s="127"/>
      <c r="E55" s="129"/>
      <c r="F55" s="130"/>
      <c r="G55" s="131"/>
      <c r="H55" s="132"/>
      <c r="I55" s="129"/>
      <c r="J55" s="129"/>
      <c r="K55" s="129"/>
      <c r="L55" s="133"/>
      <c r="M55" s="129"/>
    </row>
    <row r="56" spans="1:13" ht="51.75" customHeight="1" hidden="1">
      <c r="A56" s="134"/>
      <c r="B56" s="135"/>
      <c r="C56" s="127"/>
      <c r="D56" s="127">
        <v>0</v>
      </c>
      <c r="E56" s="129"/>
      <c r="F56" s="130"/>
      <c r="G56" s="131"/>
      <c r="H56" s="132"/>
      <c r="I56" s="129"/>
      <c r="J56" s="129"/>
      <c r="K56" s="129"/>
      <c r="L56" s="133"/>
      <c r="M56" s="129"/>
    </row>
    <row r="57" spans="1:13" ht="51.75" customHeight="1" hidden="1">
      <c r="A57" s="134"/>
      <c r="B57" s="135"/>
      <c r="C57" s="127"/>
      <c r="D57" s="127"/>
      <c r="E57" s="129"/>
      <c r="F57" s="130"/>
      <c r="G57" s="131"/>
      <c r="H57" s="132"/>
      <c r="I57" s="129"/>
      <c r="J57" s="129"/>
      <c r="K57" s="129"/>
      <c r="L57" s="133"/>
      <c r="M57" s="129"/>
    </row>
    <row r="58" spans="1:13" s="18" customFormat="1" ht="3" customHeight="1" hidden="1">
      <c r="A58" s="92"/>
      <c r="B58" s="93"/>
      <c r="C58" s="87"/>
      <c r="D58" s="87"/>
      <c r="E58" s="88"/>
      <c r="F58" s="89"/>
      <c r="G58" s="90"/>
      <c r="H58" s="89"/>
      <c r="I58" s="88"/>
      <c r="J58" s="88"/>
      <c r="K58" s="88"/>
      <c r="L58" s="91"/>
      <c r="M58" s="88"/>
    </row>
    <row r="59" spans="1:13" s="18" customFormat="1" ht="77.25" customHeight="1" hidden="1">
      <c r="A59" s="92"/>
      <c r="B59" s="93"/>
      <c r="C59" s="87"/>
      <c r="D59" s="87"/>
      <c r="E59" s="88"/>
      <c r="F59" s="89"/>
      <c r="G59" s="90"/>
      <c r="H59" s="89"/>
      <c r="I59" s="88"/>
      <c r="J59" s="88"/>
      <c r="K59" s="88"/>
      <c r="L59" s="91"/>
      <c r="M59" s="88"/>
    </row>
    <row r="60" spans="1:13" s="18" customFormat="1" ht="72" customHeight="1" hidden="1">
      <c r="A60" s="92"/>
      <c r="B60" s="93"/>
      <c r="C60" s="87"/>
      <c r="D60" s="87">
        <v>9120000</v>
      </c>
      <c r="E60" s="88"/>
      <c r="F60" s="89"/>
      <c r="G60" s="90"/>
      <c r="H60" s="89"/>
      <c r="I60" s="88"/>
      <c r="J60" s="88"/>
      <c r="K60" s="88"/>
      <c r="L60" s="91"/>
      <c r="M60" s="88"/>
    </row>
    <row r="61" spans="1:13" s="37" customFormat="1" ht="2.25" customHeight="1" hidden="1">
      <c r="A61" s="157"/>
      <c r="B61" s="156"/>
      <c r="C61" s="86"/>
      <c r="D61" s="153">
        <v>0</v>
      </c>
      <c r="E61" s="77"/>
      <c r="F61" s="149"/>
      <c r="G61" s="150"/>
      <c r="H61" s="151"/>
      <c r="I61" s="77"/>
      <c r="J61" s="77"/>
      <c r="K61" s="77"/>
      <c r="L61" s="152"/>
      <c r="M61" s="77"/>
    </row>
    <row r="62" spans="1:13" s="166" customFormat="1" ht="27.75" customHeight="1" hidden="1">
      <c r="A62" s="157"/>
      <c r="B62" s="156"/>
      <c r="C62" s="86"/>
      <c r="D62" s="153">
        <v>0</v>
      </c>
      <c r="E62" s="77"/>
      <c r="F62" s="149"/>
      <c r="G62" s="150"/>
      <c r="H62" s="151"/>
      <c r="I62" s="77"/>
      <c r="J62" s="77"/>
      <c r="K62" s="77"/>
      <c r="L62" s="152"/>
      <c r="M62" s="77"/>
    </row>
    <row r="63" spans="1:13" ht="39" customHeight="1" hidden="1">
      <c r="A63" s="167"/>
      <c r="B63" s="69"/>
      <c r="C63" s="145"/>
      <c r="D63" s="126">
        <v>0</v>
      </c>
      <c r="E63" s="168"/>
      <c r="F63" s="168"/>
      <c r="G63" s="168"/>
      <c r="H63" s="168"/>
      <c r="I63" s="168"/>
      <c r="J63" s="168"/>
      <c r="K63" s="168"/>
      <c r="L63" s="78"/>
      <c r="M63" s="169"/>
    </row>
    <row r="64" spans="1:13" ht="33" customHeight="1" hidden="1">
      <c r="A64" s="157"/>
      <c r="B64" s="156"/>
      <c r="C64" s="153"/>
      <c r="D64" s="153">
        <v>0</v>
      </c>
      <c r="E64" s="77"/>
      <c r="F64" s="149"/>
      <c r="G64" s="150"/>
      <c r="H64" s="151"/>
      <c r="I64" s="77"/>
      <c r="J64" s="77"/>
      <c r="K64" s="77"/>
      <c r="L64" s="152"/>
      <c r="M64" s="77"/>
    </row>
    <row r="65" spans="1:13" ht="57.75" customHeight="1" hidden="1">
      <c r="A65" s="157"/>
      <c r="B65" s="156"/>
      <c r="C65" s="170"/>
      <c r="D65" s="153"/>
      <c r="E65" s="77"/>
      <c r="F65" s="149"/>
      <c r="G65" s="150"/>
      <c r="H65" s="151"/>
      <c r="I65" s="77"/>
      <c r="J65" s="77"/>
      <c r="K65" s="77"/>
      <c r="L65" s="152"/>
      <c r="M65" s="77"/>
    </row>
    <row r="66" spans="1:13" ht="44.25" customHeight="1" hidden="1">
      <c r="A66" s="167"/>
      <c r="B66" s="135"/>
      <c r="C66" s="145"/>
      <c r="D66" s="127"/>
      <c r="E66" s="129"/>
      <c r="F66" s="130"/>
      <c r="G66" s="131"/>
      <c r="H66" s="132"/>
      <c r="I66" s="129"/>
      <c r="J66" s="129"/>
      <c r="K66" s="129"/>
      <c r="L66" s="133"/>
      <c r="M66" s="129"/>
    </row>
    <row r="67" spans="1:13" ht="16.5" customHeight="1" hidden="1">
      <c r="A67" s="85"/>
      <c r="B67" s="86"/>
      <c r="C67" s="86"/>
      <c r="D67" s="153">
        <v>0</v>
      </c>
      <c r="E67" s="77"/>
      <c r="F67" s="149"/>
      <c r="G67" s="150"/>
      <c r="H67" s="151"/>
      <c r="I67" s="77"/>
      <c r="J67" s="77"/>
      <c r="K67" s="77"/>
      <c r="L67" s="152"/>
      <c r="M67" s="77"/>
    </row>
    <row r="68" spans="1:13" ht="25.5" customHeight="1" hidden="1">
      <c r="A68" s="171"/>
      <c r="B68" s="86"/>
      <c r="C68" s="86"/>
      <c r="D68" s="153"/>
      <c r="E68" s="77"/>
      <c r="F68" s="149"/>
      <c r="G68" s="150"/>
      <c r="H68" s="151"/>
      <c r="I68" s="77"/>
      <c r="J68" s="77"/>
      <c r="K68" s="77"/>
      <c r="L68" s="152"/>
      <c r="M68" s="77"/>
    </row>
    <row r="69" spans="1:13" ht="25.5" customHeight="1" hidden="1">
      <c r="A69" s="167"/>
      <c r="B69" s="145"/>
      <c r="C69" s="145"/>
      <c r="D69" s="153"/>
      <c r="E69" s="77"/>
      <c r="F69" s="149"/>
      <c r="G69" s="150"/>
      <c r="H69" s="151"/>
      <c r="I69" s="129"/>
      <c r="J69" s="77"/>
      <c r="K69" s="77"/>
      <c r="L69" s="152"/>
      <c r="M69" s="77"/>
    </row>
    <row r="70" spans="1:13" ht="0.75" customHeight="1" hidden="1">
      <c r="A70" s="85"/>
      <c r="B70" s="86"/>
      <c r="C70" s="86"/>
      <c r="D70" s="153"/>
      <c r="E70" s="77"/>
      <c r="F70" s="149"/>
      <c r="G70" s="150"/>
      <c r="H70" s="151"/>
      <c r="I70" s="77"/>
      <c r="J70" s="77"/>
      <c r="K70" s="77"/>
      <c r="L70" s="152"/>
      <c r="M70" s="77"/>
    </row>
    <row r="71" spans="1:13" ht="13.5" customHeight="1" hidden="1">
      <c r="A71" s="167"/>
      <c r="B71" s="135"/>
      <c r="C71" s="145"/>
      <c r="D71" s="127">
        <v>0</v>
      </c>
      <c r="E71" s="129"/>
      <c r="F71" s="130"/>
      <c r="G71" s="131"/>
      <c r="H71" s="132"/>
      <c r="I71" s="129"/>
      <c r="J71" s="129"/>
      <c r="K71" s="129"/>
      <c r="L71" s="133"/>
      <c r="M71" s="129"/>
    </row>
    <row r="72" spans="1:13" ht="42" customHeight="1" hidden="1">
      <c r="A72" s="157"/>
      <c r="B72" s="135"/>
      <c r="C72" s="172"/>
      <c r="D72" s="173"/>
      <c r="E72" s="77"/>
      <c r="F72" s="77"/>
      <c r="G72" s="77"/>
      <c r="H72" s="77"/>
      <c r="I72" s="77"/>
      <c r="J72" s="129"/>
      <c r="K72" s="129"/>
      <c r="L72" s="133"/>
      <c r="M72" s="77"/>
    </row>
    <row r="73" spans="1:13" ht="40.5" customHeight="1" hidden="1">
      <c r="A73" s="134"/>
      <c r="B73" s="135"/>
      <c r="C73" s="173"/>
      <c r="D73" s="173"/>
      <c r="E73" s="129"/>
      <c r="F73" s="132"/>
      <c r="G73" s="131"/>
      <c r="H73" s="132"/>
      <c r="I73" s="129"/>
      <c r="J73" s="129"/>
      <c r="K73" s="129"/>
      <c r="L73" s="133"/>
      <c r="M73" s="129"/>
    </row>
    <row r="74" spans="1:13" s="108" customFormat="1" ht="30" customHeight="1" hidden="1">
      <c r="A74" s="157"/>
      <c r="B74" s="156"/>
      <c r="C74" s="172"/>
      <c r="D74" s="172"/>
      <c r="E74" s="77"/>
      <c r="F74" s="151"/>
      <c r="G74" s="150"/>
      <c r="H74" s="151"/>
      <c r="I74" s="77"/>
      <c r="J74" s="77"/>
      <c r="K74" s="77"/>
      <c r="L74" s="152"/>
      <c r="M74" s="77"/>
    </row>
    <row r="75" spans="1:13" ht="13.5" customHeight="1" hidden="1">
      <c r="A75" s="134"/>
      <c r="B75" s="135"/>
      <c r="C75" s="173"/>
      <c r="D75" s="173"/>
      <c r="E75" s="129"/>
      <c r="F75" s="132"/>
      <c r="G75" s="131"/>
      <c r="H75" s="132"/>
      <c r="I75" s="129"/>
      <c r="J75" s="129"/>
      <c r="K75" s="129"/>
      <c r="L75" s="133"/>
      <c r="M75" s="129"/>
    </row>
    <row r="76" spans="1:13" ht="13.5" customHeight="1" hidden="1">
      <c r="A76" s="134"/>
      <c r="B76" s="135"/>
      <c r="C76" s="173"/>
      <c r="D76" s="173"/>
      <c r="E76" s="129"/>
      <c r="F76" s="132"/>
      <c r="G76" s="131"/>
      <c r="H76" s="132"/>
      <c r="I76" s="129"/>
      <c r="J76" s="129"/>
      <c r="K76" s="129"/>
      <c r="L76" s="133"/>
      <c r="M76" s="129"/>
    </row>
    <row r="77" spans="1:13" ht="13.5" customHeight="1" hidden="1">
      <c r="A77" s="134"/>
      <c r="B77" s="135"/>
      <c r="C77" s="172"/>
      <c r="D77" s="173"/>
      <c r="E77" s="77"/>
      <c r="F77" s="151"/>
      <c r="G77" s="150"/>
      <c r="H77" s="151"/>
      <c r="I77" s="77"/>
      <c r="J77" s="129"/>
      <c r="K77" s="129"/>
      <c r="L77" s="133"/>
      <c r="M77" s="77"/>
    </row>
    <row r="78" spans="1:13" ht="24.75" customHeight="1" hidden="1">
      <c r="A78" s="174"/>
      <c r="B78" s="75"/>
      <c r="C78" s="173"/>
      <c r="D78" s="175"/>
      <c r="E78" s="129"/>
      <c r="F78" s="130"/>
      <c r="G78" s="150"/>
      <c r="H78" s="132"/>
      <c r="I78" s="129"/>
      <c r="J78" s="129"/>
      <c r="K78" s="129"/>
      <c r="L78" s="133"/>
      <c r="M78" s="129"/>
    </row>
    <row r="79" spans="1:13" ht="27" customHeight="1" hidden="1">
      <c r="A79" s="174"/>
      <c r="B79" s="176"/>
      <c r="C79" s="127"/>
      <c r="D79" s="127"/>
      <c r="E79" s="129"/>
      <c r="F79" s="130"/>
      <c r="G79" s="131"/>
      <c r="H79" s="132"/>
      <c r="I79" s="129"/>
      <c r="J79" s="129"/>
      <c r="K79" s="129"/>
      <c r="L79" s="133"/>
      <c r="M79" s="129"/>
    </row>
    <row r="80" spans="1:13" ht="21" customHeight="1" hidden="1">
      <c r="A80" s="177"/>
      <c r="B80" s="176"/>
      <c r="C80" s="127"/>
      <c r="D80" s="173"/>
      <c r="E80" s="129"/>
      <c r="F80" s="130"/>
      <c r="G80" s="131"/>
      <c r="H80" s="132"/>
      <c r="I80" s="129"/>
      <c r="J80" s="129"/>
      <c r="K80" s="129"/>
      <c r="L80" s="133"/>
      <c r="M80" s="129"/>
    </row>
    <row r="81" spans="1:13" ht="12.75" customHeight="1" hidden="1">
      <c r="A81" s="177"/>
      <c r="B81" s="75"/>
      <c r="C81" s="161"/>
      <c r="D81" s="162"/>
      <c r="E81" s="129"/>
      <c r="F81" s="130"/>
      <c r="G81" s="131"/>
      <c r="H81" s="132"/>
      <c r="I81" s="129"/>
      <c r="J81" s="129"/>
      <c r="K81" s="129"/>
      <c r="L81" s="133"/>
      <c r="M81" s="129"/>
    </row>
    <row r="82" spans="1:13" ht="27.75" customHeight="1" hidden="1">
      <c r="A82" s="178"/>
      <c r="B82" s="94"/>
      <c r="C82" s="172"/>
      <c r="D82" s="160"/>
      <c r="E82" s="77"/>
      <c r="F82" s="149"/>
      <c r="G82" s="150"/>
      <c r="H82" s="151"/>
      <c r="I82" s="77"/>
      <c r="J82" s="77"/>
      <c r="K82" s="77"/>
      <c r="L82" s="152"/>
      <c r="M82" s="77"/>
    </row>
    <row r="83" spans="1:13" ht="12.75" customHeight="1" hidden="1">
      <c r="A83" s="177"/>
      <c r="B83" s="75"/>
      <c r="C83" s="173"/>
      <c r="D83" s="162"/>
      <c r="E83" s="129"/>
      <c r="F83" s="130"/>
      <c r="G83" s="131"/>
      <c r="H83" s="132"/>
      <c r="I83" s="129"/>
      <c r="J83" s="129"/>
      <c r="K83" s="129"/>
      <c r="L83" s="133"/>
      <c r="M83" s="129"/>
    </row>
    <row r="84" spans="1:13" ht="0.75" customHeight="1" hidden="1">
      <c r="A84" s="178"/>
      <c r="B84" s="75"/>
      <c r="C84" s="172"/>
      <c r="D84" s="69"/>
      <c r="E84" s="77"/>
      <c r="F84" s="179"/>
      <c r="G84" s="77"/>
      <c r="H84" s="77"/>
      <c r="I84" s="77"/>
      <c r="J84" s="77"/>
      <c r="K84" s="77"/>
      <c r="L84" s="77"/>
      <c r="M84" s="77"/>
    </row>
    <row r="85" spans="1:13" ht="39.75" customHeight="1" hidden="1">
      <c r="A85" s="180"/>
      <c r="B85" s="75"/>
      <c r="C85" s="145"/>
      <c r="D85" s="69"/>
      <c r="E85" s="77"/>
      <c r="F85" s="179"/>
      <c r="G85" s="77"/>
      <c r="H85" s="77"/>
      <c r="I85" s="77"/>
      <c r="J85" s="77"/>
      <c r="K85" s="77"/>
      <c r="L85" s="77"/>
      <c r="M85" s="77"/>
    </row>
    <row r="86" spans="1:13" ht="40.5" customHeight="1" hidden="1">
      <c r="A86" s="180"/>
      <c r="B86" s="75"/>
      <c r="C86" s="145"/>
      <c r="D86" s="69"/>
      <c r="E86" s="129"/>
      <c r="F86" s="181"/>
      <c r="G86" s="129"/>
      <c r="H86" s="129"/>
      <c r="I86" s="129"/>
      <c r="J86" s="129"/>
      <c r="K86" s="129"/>
      <c r="L86" s="129"/>
      <c r="M86" s="129"/>
    </row>
    <row r="87" spans="1:13" ht="24" customHeight="1" hidden="1">
      <c r="A87" s="182"/>
      <c r="B87" s="75"/>
      <c r="C87" s="86"/>
      <c r="D87" s="69"/>
      <c r="E87" s="77"/>
      <c r="F87" s="179"/>
      <c r="G87" s="77"/>
      <c r="H87" s="77"/>
      <c r="I87" s="77"/>
      <c r="J87" s="77"/>
      <c r="K87" s="77"/>
      <c r="L87" s="77"/>
      <c r="M87" s="77"/>
    </row>
    <row r="88" spans="1:13" ht="24" customHeight="1" hidden="1">
      <c r="A88" s="180"/>
      <c r="B88" s="75"/>
      <c r="C88" s="145"/>
      <c r="D88" s="69"/>
      <c r="E88" s="129"/>
      <c r="F88" s="181"/>
      <c r="G88" s="129"/>
      <c r="H88" s="129"/>
      <c r="I88" s="129"/>
      <c r="J88" s="129"/>
      <c r="K88" s="129"/>
      <c r="L88" s="129"/>
      <c r="M88" s="129"/>
    </row>
    <row r="89" spans="1:13" s="166" customFormat="1" ht="15" customHeight="1" hidden="1">
      <c r="A89" s="182"/>
      <c r="B89" s="94"/>
      <c r="C89" s="86"/>
      <c r="D89" s="79"/>
      <c r="E89" s="77"/>
      <c r="F89" s="179"/>
      <c r="G89" s="77"/>
      <c r="H89" s="77"/>
      <c r="I89" s="77"/>
      <c r="J89" s="77"/>
      <c r="K89" s="77"/>
      <c r="L89" s="77"/>
      <c r="M89" s="77"/>
    </row>
    <row r="90" spans="1:13" ht="27" customHeight="1" hidden="1">
      <c r="A90" s="167"/>
      <c r="B90" s="135"/>
      <c r="C90" s="145"/>
      <c r="D90" s="145"/>
      <c r="E90" s="129"/>
      <c r="F90" s="181"/>
      <c r="G90" s="129"/>
      <c r="H90" s="129"/>
      <c r="I90" s="129"/>
      <c r="J90" s="129"/>
      <c r="K90" s="129"/>
      <c r="L90" s="129"/>
      <c r="M90" s="129"/>
    </row>
    <row r="91" spans="1:13" ht="13.5" customHeight="1" hidden="1">
      <c r="A91" s="183"/>
      <c r="B91" s="184"/>
      <c r="C91" s="184"/>
      <c r="D91" s="184"/>
      <c r="E91" s="185"/>
      <c r="F91" s="186"/>
      <c r="G91" s="185"/>
      <c r="H91" s="185"/>
      <c r="I91" s="185"/>
      <c r="J91" s="185"/>
      <c r="K91" s="185"/>
      <c r="L91" s="185"/>
      <c r="M91" s="187"/>
    </row>
    <row r="92" ht="7.5" customHeight="1" hidden="1"/>
    <row r="93" spans="1:13" ht="12.75" hidden="1">
      <c r="A93" s="188"/>
      <c r="B93" s="189"/>
      <c r="C93" s="189"/>
      <c r="D93" s="189"/>
      <c r="E93" s="190"/>
      <c r="F93" s="191"/>
      <c r="G93" s="190"/>
      <c r="H93" s="190"/>
      <c r="I93" s="190"/>
      <c r="J93" s="190"/>
      <c r="K93" s="190"/>
      <c r="L93" s="190"/>
      <c r="M93" s="192"/>
    </row>
    <row r="94" spans="1:13" ht="22.5" customHeight="1" hidden="1">
      <c r="A94" s="193"/>
      <c r="B94" s="193"/>
      <c r="C94" s="11"/>
      <c r="D94" s="11"/>
      <c r="E94" s="194"/>
      <c r="F94" s="195"/>
      <c r="G94" s="196"/>
      <c r="H94" s="196"/>
      <c r="I94" s="197"/>
      <c r="J94" s="196"/>
      <c r="K94" s="196"/>
      <c r="L94" s="35"/>
      <c r="M94" s="35"/>
    </row>
    <row r="95" spans="1:13" ht="12.75" customHeight="1" hidden="1">
      <c r="A95" s="575"/>
      <c r="B95" s="576"/>
      <c r="C95" s="573"/>
      <c r="D95" s="573"/>
      <c r="E95" s="573"/>
      <c r="F95" s="582"/>
      <c r="G95" s="199"/>
      <c r="H95" s="581"/>
      <c r="I95" s="573"/>
      <c r="J95" s="200"/>
      <c r="K95" s="200"/>
      <c r="L95" s="201"/>
      <c r="M95" s="573"/>
    </row>
    <row r="96" spans="1:13" ht="34.5" customHeight="1" hidden="1">
      <c r="A96" s="575"/>
      <c r="B96" s="576"/>
      <c r="C96" s="573"/>
      <c r="D96" s="573"/>
      <c r="E96" s="573"/>
      <c r="F96" s="582"/>
      <c r="G96" s="202"/>
      <c r="H96" s="581"/>
      <c r="I96" s="573"/>
      <c r="J96" s="198"/>
      <c r="K96" s="198"/>
      <c r="L96" s="68"/>
      <c r="M96" s="573"/>
    </row>
    <row r="97" spans="1:13" ht="34.5" customHeight="1" hidden="1">
      <c r="A97" s="203"/>
      <c r="B97" s="204"/>
      <c r="C97" s="205"/>
      <c r="D97" s="205"/>
      <c r="E97" s="206"/>
      <c r="F97" s="206"/>
      <c r="G97" s="206"/>
      <c r="H97" s="206"/>
      <c r="I97" s="206"/>
      <c r="J97" s="206"/>
      <c r="K97" s="206"/>
      <c r="L97" s="206"/>
      <c r="M97" s="206"/>
    </row>
    <row r="98" spans="1:14" ht="17.25" customHeight="1" hidden="1">
      <c r="A98" s="207"/>
      <c r="B98" s="42"/>
      <c r="C98" s="208"/>
      <c r="D98" s="208"/>
      <c r="E98" s="209"/>
      <c r="F98" s="209"/>
      <c r="G98" s="209"/>
      <c r="H98" s="209"/>
      <c r="I98" s="209"/>
      <c r="J98" s="209"/>
      <c r="K98" s="209"/>
      <c r="L98" s="209"/>
      <c r="M98" s="209"/>
      <c r="N98" s="37"/>
    </row>
    <row r="99" spans="1:13" s="218" customFormat="1" ht="24.75" customHeight="1" hidden="1">
      <c r="A99" s="210"/>
      <c r="B99" s="211"/>
      <c r="C99" s="212"/>
      <c r="D99" s="213"/>
      <c r="E99" s="214"/>
      <c r="F99" s="214"/>
      <c r="G99" s="214"/>
      <c r="H99" s="214"/>
      <c r="I99" s="214"/>
      <c r="J99" s="215"/>
      <c r="K99" s="216"/>
      <c r="L99" s="217"/>
      <c r="M99" s="214"/>
    </row>
    <row r="100" spans="1:13" ht="18" customHeight="1" hidden="1">
      <c r="A100" s="219"/>
      <c r="B100" s="5"/>
      <c r="C100" s="220"/>
      <c r="D100" s="42"/>
      <c r="E100" s="221"/>
      <c r="F100" s="221"/>
      <c r="G100" s="221"/>
      <c r="H100" s="221"/>
      <c r="I100" s="221"/>
      <c r="J100" s="221"/>
      <c r="K100" s="221"/>
      <c r="L100" s="221"/>
      <c r="M100" s="221"/>
    </row>
    <row r="101" spans="1:13" ht="41.25" customHeight="1" hidden="1">
      <c r="A101" s="222"/>
      <c r="B101" s="5"/>
      <c r="C101" s="220"/>
      <c r="D101" s="42"/>
      <c r="E101" s="221"/>
      <c r="F101" s="221"/>
      <c r="G101" s="221"/>
      <c r="H101" s="221"/>
      <c r="I101" s="221"/>
      <c r="J101" s="221"/>
      <c r="K101" s="221"/>
      <c r="L101" s="221"/>
      <c r="M101" s="221"/>
    </row>
    <row r="102" spans="1:13" ht="12.75" customHeight="1" hidden="1">
      <c r="A102" s="223"/>
      <c r="B102" s="5"/>
      <c r="C102" s="224"/>
      <c r="D102" s="42"/>
      <c r="E102" s="225"/>
      <c r="F102" s="226"/>
      <c r="G102" s="221"/>
      <c r="H102" s="221"/>
      <c r="I102" s="225"/>
      <c r="J102" s="221"/>
      <c r="K102" s="221"/>
      <c r="L102" s="221"/>
      <c r="M102" s="225"/>
    </row>
    <row r="103" spans="1:13" ht="12.75" customHeight="1" hidden="1">
      <c r="A103" s="223"/>
      <c r="B103" s="5"/>
      <c r="C103" s="224"/>
      <c r="D103" s="42"/>
      <c r="E103" s="225"/>
      <c r="F103" s="226"/>
      <c r="G103" s="221"/>
      <c r="H103" s="221"/>
      <c r="I103" s="225"/>
      <c r="J103" s="221"/>
      <c r="K103" s="221"/>
      <c r="L103" s="221"/>
      <c r="M103" s="225"/>
    </row>
    <row r="104" spans="1:13" s="108" customFormat="1" ht="26.25" customHeight="1" hidden="1">
      <c r="A104" s="227"/>
      <c r="B104" s="5"/>
      <c r="C104" s="220"/>
      <c r="D104" s="228"/>
      <c r="E104" s="221"/>
      <c r="F104" s="226"/>
      <c r="G104" s="221"/>
      <c r="H104" s="221"/>
      <c r="I104" s="221"/>
      <c r="J104" s="221"/>
      <c r="K104" s="221"/>
      <c r="L104" s="221"/>
      <c r="M104" s="221"/>
    </row>
    <row r="105" spans="1:13" ht="12.75" customHeight="1" hidden="1">
      <c r="A105" s="229"/>
      <c r="B105" s="5"/>
      <c r="C105" s="224"/>
      <c r="D105" s="42"/>
      <c r="E105" s="225"/>
      <c r="F105" s="226"/>
      <c r="G105" s="221"/>
      <c r="H105" s="221"/>
      <c r="I105" s="225"/>
      <c r="J105" s="221"/>
      <c r="K105" s="221"/>
      <c r="L105" s="221"/>
      <c r="M105" s="225"/>
    </row>
    <row r="106" spans="1:13" ht="38.25" customHeight="1" hidden="1">
      <c r="A106" s="182"/>
      <c r="B106" s="228"/>
      <c r="C106" s="220"/>
      <c r="D106" s="42"/>
      <c r="E106" s="230"/>
      <c r="F106" s="231"/>
      <c r="G106" s="230"/>
      <c r="H106" s="230"/>
      <c r="I106" s="230"/>
      <c r="J106" s="230"/>
      <c r="K106" s="230"/>
      <c r="L106" s="230"/>
      <c r="M106" s="230"/>
    </row>
    <row r="107" spans="1:13" s="102" customFormat="1" ht="14.25" customHeight="1" hidden="1">
      <c r="A107" s="207"/>
      <c r="B107" s="42"/>
      <c r="C107" s="228"/>
      <c r="D107" s="228"/>
      <c r="E107" s="232"/>
      <c r="F107" s="233"/>
      <c r="G107" s="234"/>
      <c r="H107" s="232"/>
      <c r="I107" s="232"/>
      <c r="J107" s="232"/>
      <c r="K107" s="232"/>
      <c r="L107" s="232"/>
      <c r="M107" s="235"/>
    </row>
    <row r="108" spans="1:13" s="102" customFormat="1" ht="24.75" customHeight="1" hidden="1">
      <c r="A108" s="100"/>
      <c r="B108" s="42"/>
      <c r="C108" s="228"/>
      <c r="D108" s="228"/>
      <c r="E108" s="232"/>
      <c r="F108" s="233"/>
      <c r="G108" s="234"/>
      <c r="H108" s="232"/>
      <c r="I108" s="232"/>
      <c r="J108" s="232"/>
      <c r="K108" s="232"/>
      <c r="L108" s="232"/>
      <c r="M108" s="235"/>
    </row>
    <row r="109" spans="1:13" s="102" customFormat="1" ht="15.75" customHeight="1" hidden="1">
      <c r="A109" s="100"/>
      <c r="B109" s="42"/>
      <c r="C109" s="228"/>
      <c r="D109" s="228"/>
      <c r="E109" s="232"/>
      <c r="F109" s="232"/>
      <c r="G109" s="232"/>
      <c r="H109" s="232"/>
      <c r="I109" s="232"/>
      <c r="J109" s="232"/>
      <c r="K109" s="232"/>
      <c r="L109" s="232"/>
      <c r="M109" s="235"/>
    </row>
    <row r="110" spans="1:13" s="102" customFormat="1" ht="12" customHeight="1" hidden="1">
      <c r="A110" s="236"/>
      <c r="B110" s="42"/>
      <c r="C110" s="228"/>
      <c r="D110" s="228"/>
      <c r="E110" s="234"/>
      <c r="F110" s="237"/>
      <c r="G110" s="234"/>
      <c r="H110" s="234"/>
      <c r="I110" s="234"/>
      <c r="J110" s="234"/>
      <c r="K110" s="234"/>
      <c r="L110" s="238"/>
      <c r="M110" s="238"/>
    </row>
    <row r="111" spans="1:13" s="102" customFormat="1" ht="12.75" hidden="1">
      <c r="A111" s="74"/>
      <c r="B111" s="42"/>
      <c r="C111" s="228"/>
      <c r="D111" s="228"/>
      <c r="E111" s="234"/>
      <c r="F111" s="237"/>
      <c r="G111" s="238"/>
      <c r="H111" s="234"/>
      <c r="I111" s="234"/>
      <c r="J111" s="234"/>
      <c r="K111" s="234"/>
      <c r="L111" s="234"/>
      <c r="M111" s="235"/>
    </row>
    <row r="112" spans="1:13" s="102" customFormat="1" ht="19.5" customHeight="1" hidden="1">
      <c r="A112" s="223"/>
      <c r="B112" s="42"/>
      <c r="C112" s="228"/>
      <c r="D112" s="42"/>
      <c r="E112" s="238"/>
      <c r="F112" s="239"/>
      <c r="G112" s="238"/>
      <c r="H112" s="238"/>
      <c r="I112" s="240"/>
      <c r="J112" s="240"/>
      <c r="K112" s="238"/>
      <c r="L112" s="238"/>
      <c r="M112" s="238"/>
    </row>
    <row r="113" spans="1:13" s="102" customFormat="1" ht="12.75" hidden="1">
      <c r="A113" s="223"/>
      <c r="B113" s="228"/>
      <c r="C113" s="228"/>
      <c r="D113" s="228"/>
      <c r="E113" s="238"/>
      <c r="F113" s="239"/>
      <c r="G113" s="238"/>
      <c r="H113" s="238"/>
      <c r="I113" s="238"/>
      <c r="J113" s="238"/>
      <c r="K113" s="238"/>
      <c r="L113" s="238"/>
      <c r="M113" s="241"/>
    </row>
    <row r="114" spans="1:13" s="102" customFormat="1" ht="12.75" hidden="1">
      <c r="A114" s="83"/>
      <c r="B114" s="228"/>
      <c r="C114" s="228"/>
      <c r="D114" s="228"/>
      <c r="E114" s="232"/>
      <c r="F114" s="233"/>
      <c r="G114" s="238"/>
      <c r="H114" s="232"/>
      <c r="I114" s="232"/>
      <c r="J114" s="232"/>
      <c r="K114" s="232"/>
      <c r="L114" s="232"/>
      <c r="M114" s="235"/>
    </row>
    <row r="115" spans="1:13" s="102" customFormat="1" ht="12.75" hidden="1">
      <c r="A115" s="223"/>
      <c r="B115" s="42"/>
      <c r="C115" s="228"/>
      <c r="D115" s="42"/>
      <c r="E115" s="238"/>
      <c r="F115" s="239"/>
      <c r="G115" s="238"/>
      <c r="H115" s="238"/>
      <c r="I115" s="240"/>
      <c r="J115" s="240"/>
      <c r="K115" s="238"/>
      <c r="L115" s="238"/>
      <c r="M115" s="238"/>
    </row>
    <row r="116" spans="1:13" s="102" customFormat="1" ht="12.75" hidden="1">
      <c r="A116" s="78"/>
      <c r="B116" s="242"/>
      <c r="C116" s="228"/>
      <c r="D116" s="243"/>
      <c r="E116" s="238"/>
      <c r="F116" s="239"/>
      <c r="G116" s="238"/>
      <c r="H116" s="238"/>
      <c r="I116" s="240"/>
      <c r="J116" s="240"/>
      <c r="K116" s="238"/>
      <c r="L116" s="238"/>
      <c r="M116" s="244"/>
    </row>
    <row r="117" spans="1:13" s="102" customFormat="1" ht="12.75" hidden="1">
      <c r="A117" s="245"/>
      <c r="B117" s="243"/>
      <c r="C117" s="228"/>
      <c r="D117" s="243"/>
      <c r="E117" s="246"/>
      <c r="F117" s="247"/>
      <c r="G117" s="238"/>
      <c r="H117" s="246"/>
      <c r="I117" s="240"/>
      <c r="J117" s="240"/>
      <c r="K117" s="238"/>
      <c r="L117" s="238"/>
      <c r="M117" s="244"/>
    </row>
    <row r="118" spans="1:13" s="102" customFormat="1" ht="12.75" hidden="1">
      <c r="A118" s="78"/>
      <c r="B118" s="243"/>
      <c r="C118" s="228"/>
      <c r="D118" s="243"/>
      <c r="E118" s="238"/>
      <c r="F118" s="239"/>
      <c r="G118" s="238"/>
      <c r="H118" s="238"/>
      <c r="I118" s="240"/>
      <c r="J118" s="238"/>
      <c r="K118" s="238"/>
      <c r="L118" s="238"/>
      <c r="M118" s="244"/>
    </row>
    <row r="119" spans="1:13" s="102" customFormat="1" ht="12.75" hidden="1">
      <c r="A119" s="78"/>
      <c r="B119" s="5"/>
      <c r="C119" s="228"/>
      <c r="D119" s="243"/>
      <c r="E119" s="238"/>
      <c r="F119" s="239"/>
      <c r="G119" s="238"/>
      <c r="H119" s="238"/>
      <c r="I119" s="240"/>
      <c r="J119" s="240"/>
      <c r="K119" s="238"/>
      <c r="L119" s="238"/>
      <c r="M119" s="238"/>
    </row>
    <row r="120" spans="1:13" s="102" customFormat="1" ht="12.75" hidden="1">
      <c r="A120" s="78"/>
      <c r="B120" s="228"/>
      <c r="C120" s="228"/>
      <c r="D120" s="243"/>
      <c r="E120" s="238"/>
      <c r="F120" s="239"/>
      <c r="G120" s="238"/>
      <c r="H120" s="238"/>
      <c r="I120" s="240"/>
      <c r="J120" s="240"/>
      <c r="K120" s="238"/>
      <c r="L120" s="238"/>
      <c r="M120" s="238"/>
    </row>
    <row r="121" spans="1:13" s="102" customFormat="1" ht="13.5" customHeight="1" hidden="1">
      <c r="A121" s="245"/>
      <c r="B121" s="228"/>
      <c r="C121" s="228"/>
      <c r="D121" s="243"/>
      <c r="E121" s="238"/>
      <c r="F121" s="239"/>
      <c r="G121" s="238"/>
      <c r="H121" s="238"/>
      <c r="I121" s="240"/>
      <c r="J121" s="240"/>
      <c r="K121" s="238"/>
      <c r="L121" s="238"/>
      <c r="M121" s="238"/>
    </row>
    <row r="122" spans="1:13" s="102" customFormat="1" ht="12.75" customHeight="1" hidden="1">
      <c r="A122" s="78"/>
      <c r="B122" s="228"/>
      <c r="C122" s="228"/>
      <c r="D122" s="5"/>
      <c r="E122" s="238"/>
      <c r="F122" s="239"/>
      <c r="G122" s="238"/>
      <c r="H122" s="238"/>
      <c r="I122" s="240"/>
      <c r="J122" s="238"/>
      <c r="K122" s="238"/>
      <c r="L122" s="238"/>
      <c r="M122" s="238"/>
    </row>
    <row r="123" spans="1:13" s="102" customFormat="1" ht="12.75" customHeight="1" hidden="1">
      <c r="A123" s="83"/>
      <c r="B123" s="228"/>
      <c r="C123" s="228"/>
      <c r="D123" s="5"/>
      <c r="E123" s="232"/>
      <c r="F123" s="233"/>
      <c r="G123" s="238"/>
      <c r="H123" s="232"/>
      <c r="I123" s="240"/>
      <c r="J123" s="248"/>
      <c r="K123" s="232"/>
      <c r="L123" s="232"/>
      <c r="M123" s="238"/>
    </row>
    <row r="124" spans="1:13" s="102" customFormat="1" ht="12.75" hidden="1">
      <c r="A124" s="223"/>
      <c r="B124" s="42"/>
      <c r="C124" s="228"/>
      <c r="D124" s="243"/>
      <c r="E124" s="238"/>
      <c r="F124" s="239"/>
      <c r="G124" s="238"/>
      <c r="H124" s="238"/>
      <c r="I124" s="240"/>
      <c r="J124" s="238"/>
      <c r="K124" s="238"/>
      <c r="L124" s="238"/>
      <c r="M124" s="238"/>
    </row>
    <row r="125" spans="1:13" s="102" customFormat="1" ht="12.75" hidden="1">
      <c r="A125" s="78"/>
      <c r="B125" s="228"/>
      <c r="C125" s="228"/>
      <c r="D125" s="243"/>
      <c r="E125" s="238"/>
      <c r="F125" s="239"/>
      <c r="G125" s="238"/>
      <c r="H125" s="238"/>
      <c r="I125" s="240"/>
      <c r="J125" s="240"/>
      <c r="K125" s="238"/>
      <c r="L125" s="238"/>
      <c r="M125" s="238"/>
    </row>
    <row r="126" spans="1:13" s="102" customFormat="1" ht="12.75" hidden="1">
      <c r="A126" s="245"/>
      <c r="B126" s="5"/>
      <c r="C126" s="228"/>
      <c r="D126" s="243"/>
      <c r="E126" s="238"/>
      <c r="F126" s="239"/>
      <c r="G126" s="238"/>
      <c r="H126" s="238"/>
      <c r="I126" s="240"/>
      <c r="J126" s="240"/>
      <c r="K126" s="238"/>
      <c r="L126" s="238"/>
      <c r="M126" s="238"/>
    </row>
    <row r="127" spans="1:13" s="102" customFormat="1" ht="12.75" customHeight="1" hidden="1">
      <c r="A127" s="78"/>
      <c r="B127" s="243"/>
      <c r="C127" s="228"/>
      <c r="D127" s="249"/>
      <c r="E127" s="250"/>
      <c r="F127" s="251"/>
      <c r="G127" s="238"/>
      <c r="H127" s="250"/>
      <c r="I127" s="240"/>
      <c r="J127" s="250"/>
      <c r="K127" s="238"/>
      <c r="L127" s="238"/>
      <c r="M127" s="238"/>
    </row>
    <row r="128" spans="1:13" s="102" customFormat="1" ht="12.75" customHeight="1" hidden="1">
      <c r="A128" s="78"/>
      <c r="B128" s="243"/>
      <c r="C128" s="228"/>
      <c r="D128" s="5"/>
      <c r="E128" s="238"/>
      <c r="F128" s="239"/>
      <c r="G128" s="238"/>
      <c r="H128" s="238"/>
      <c r="I128" s="240"/>
      <c r="J128" s="238"/>
      <c r="K128" s="238"/>
      <c r="L128" s="238"/>
      <c r="M128" s="238"/>
    </row>
    <row r="129" spans="1:13" s="102" customFormat="1" ht="12.75" hidden="1">
      <c r="A129" s="223"/>
      <c r="B129" s="243"/>
      <c r="C129" s="228"/>
      <c r="D129" s="243"/>
      <c r="E129" s="238"/>
      <c r="F129" s="239"/>
      <c r="G129" s="238"/>
      <c r="H129" s="238"/>
      <c r="I129" s="240"/>
      <c r="J129" s="240"/>
      <c r="K129" s="238"/>
      <c r="L129" s="238"/>
      <c r="M129" s="244"/>
    </row>
    <row r="130" spans="1:13" s="102" customFormat="1" ht="12.75" customHeight="1" hidden="1">
      <c r="A130" s="83"/>
      <c r="B130" s="42"/>
      <c r="C130" s="228"/>
      <c r="D130" s="5"/>
      <c r="E130" s="232"/>
      <c r="F130" s="233"/>
      <c r="G130" s="238"/>
      <c r="H130" s="232"/>
      <c r="I130" s="240"/>
      <c r="J130" s="248"/>
      <c r="K130" s="232"/>
      <c r="L130" s="232"/>
      <c r="M130" s="244"/>
    </row>
    <row r="131" spans="1:13" s="102" customFormat="1" ht="12.75" customHeight="1" hidden="1">
      <c r="A131" s="83"/>
      <c r="B131" s="5"/>
      <c r="C131" s="228"/>
      <c r="D131" s="5"/>
      <c r="E131" s="232"/>
      <c r="F131" s="233"/>
      <c r="G131" s="238"/>
      <c r="H131" s="232"/>
      <c r="I131" s="240"/>
      <c r="J131" s="248"/>
      <c r="K131" s="232"/>
      <c r="L131" s="232"/>
      <c r="M131" s="244"/>
    </row>
    <row r="132" spans="1:13" s="102" customFormat="1" ht="12.75" customHeight="1" hidden="1">
      <c r="A132" s="252"/>
      <c r="B132" s="249"/>
      <c r="C132" s="228"/>
      <c r="D132" s="5"/>
      <c r="E132" s="253"/>
      <c r="F132" s="254"/>
      <c r="G132" s="238"/>
      <c r="H132" s="253"/>
      <c r="I132" s="240"/>
      <c r="J132" s="248"/>
      <c r="K132" s="232"/>
      <c r="L132" s="232"/>
      <c r="M132" s="244"/>
    </row>
    <row r="133" spans="1:13" s="102" customFormat="1" ht="12.75" customHeight="1" hidden="1">
      <c r="A133" s="255"/>
      <c r="B133" s="242"/>
      <c r="C133" s="228"/>
      <c r="D133" s="243"/>
      <c r="E133" s="246"/>
      <c r="F133" s="247"/>
      <c r="G133" s="238"/>
      <c r="H133" s="246"/>
      <c r="I133" s="240"/>
      <c r="J133" s="240"/>
      <c r="K133" s="238"/>
      <c r="L133" s="238"/>
      <c r="M133" s="244"/>
    </row>
    <row r="134" spans="1:13" ht="12.75" hidden="1">
      <c r="A134" s="223"/>
      <c r="B134" s="243"/>
      <c r="C134" s="228"/>
      <c r="D134" s="243"/>
      <c r="E134" s="238"/>
      <c r="F134" s="239"/>
      <c r="G134" s="238"/>
      <c r="H134" s="238"/>
      <c r="I134" s="240"/>
      <c r="J134" s="240"/>
      <c r="K134" s="238"/>
      <c r="L134" s="238"/>
      <c r="M134" s="244"/>
    </row>
    <row r="135" spans="1:13" ht="6.75" customHeight="1" hidden="1">
      <c r="A135" s="223"/>
      <c r="B135" s="42"/>
      <c r="C135" s="228"/>
      <c r="D135" s="42"/>
      <c r="E135" s="238"/>
      <c r="F135" s="256"/>
      <c r="G135" s="238"/>
      <c r="H135" s="257"/>
      <c r="I135" s="240"/>
      <c r="J135" s="257"/>
      <c r="K135" s="257"/>
      <c r="L135" s="257"/>
      <c r="M135" s="244"/>
    </row>
    <row r="136" spans="1:13" ht="12.75" hidden="1">
      <c r="A136" s="78"/>
      <c r="B136" s="42"/>
      <c r="C136" s="42"/>
      <c r="D136" s="42"/>
      <c r="E136" s="238"/>
      <c r="F136" s="239"/>
      <c r="G136" s="238"/>
      <c r="H136" s="238"/>
      <c r="I136" s="240"/>
      <c r="J136" s="240"/>
      <c r="K136" s="238"/>
      <c r="L136" s="238"/>
      <c r="M136" s="238"/>
    </row>
    <row r="137" spans="1:13" s="102" customFormat="1" ht="12.75" customHeight="1" hidden="1">
      <c r="A137" s="83"/>
      <c r="B137" s="5"/>
      <c r="C137" s="5"/>
      <c r="D137" s="5"/>
      <c r="E137" s="232"/>
      <c r="F137" s="233"/>
      <c r="G137" s="238"/>
      <c r="H137" s="232"/>
      <c r="I137" s="248"/>
      <c r="J137" s="248"/>
      <c r="K137" s="232"/>
      <c r="L137" s="232"/>
      <c r="M137" s="209"/>
    </row>
    <row r="138" spans="1:13" s="108" customFormat="1" ht="14.25" customHeight="1" hidden="1">
      <c r="A138" s="83"/>
      <c r="B138" s="228"/>
      <c r="C138" s="228"/>
      <c r="D138" s="228"/>
      <c r="E138" s="232"/>
      <c r="F138" s="233"/>
      <c r="G138" s="232"/>
      <c r="H138" s="232"/>
      <c r="I138" s="248"/>
      <c r="J138" s="248"/>
      <c r="K138" s="232"/>
      <c r="L138" s="232"/>
      <c r="M138" s="209"/>
    </row>
    <row r="139" spans="1:13" ht="15" customHeight="1" hidden="1">
      <c r="A139" s="258"/>
      <c r="B139" s="11"/>
      <c r="C139" s="11"/>
      <c r="D139" s="11"/>
      <c r="E139" s="259"/>
      <c r="F139" s="260"/>
      <c r="G139" s="261"/>
      <c r="H139" s="259"/>
      <c r="I139" s="261"/>
      <c r="J139" s="261"/>
      <c r="K139" s="261"/>
      <c r="L139" s="262"/>
      <c r="M139" s="209"/>
    </row>
    <row r="140" spans="1:13" ht="12.75" customHeight="1" hidden="1">
      <c r="A140" s="263"/>
      <c r="B140" s="243"/>
      <c r="C140" s="580"/>
      <c r="D140" s="264"/>
      <c r="E140" s="563"/>
      <c r="F140" s="562"/>
      <c r="G140" s="265"/>
      <c r="H140" s="563"/>
      <c r="I140" s="266"/>
      <c r="J140" s="266"/>
      <c r="K140" s="266"/>
      <c r="L140" s="267"/>
      <c r="M140" s="209"/>
    </row>
    <row r="141" spans="1:13" ht="56.25" customHeight="1" hidden="1">
      <c r="A141" s="268"/>
      <c r="B141" s="269"/>
      <c r="C141" s="580"/>
      <c r="D141" s="208"/>
      <c r="E141" s="563"/>
      <c r="F141" s="562"/>
      <c r="G141" s="270"/>
      <c r="H141" s="563"/>
      <c r="I141" s="271"/>
      <c r="J141" s="271"/>
      <c r="K141" s="272"/>
      <c r="L141" s="273"/>
      <c r="M141" s="209"/>
    </row>
    <row r="142" spans="1:13" ht="20.25" customHeight="1" hidden="1">
      <c r="A142" s="207"/>
      <c r="B142" s="228"/>
      <c r="C142" s="228"/>
      <c r="D142" s="228"/>
      <c r="E142" s="232"/>
      <c r="F142" s="233"/>
      <c r="G142" s="234"/>
      <c r="H142" s="232"/>
      <c r="I142" s="232"/>
      <c r="J142" s="232"/>
      <c r="K142" s="232"/>
      <c r="L142" s="232"/>
      <c r="M142" s="209"/>
    </row>
    <row r="143" spans="1:13" ht="10.5" customHeight="1" hidden="1">
      <c r="A143" s="236"/>
      <c r="B143" s="42"/>
      <c r="C143" s="228"/>
      <c r="D143" s="274"/>
      <c r="E143" s="275"/>
      <c r="F143" s="276"/>
      <c r="G143" s="275"/>
      <c r="H143" s="275"/>
      <c r="I143" s="275"/>
      <c r="J143" s="275"/>
      <c r="K143" s="275"/>
      <c r="L143" s="277"/>
      <c r="M143" s="277"/>
    </row>
    <row r="144" spans="1:13" ht="12.75" hidden="1">
      <c r="A144" s="278"/>
      <c r="B144" s="279"/>
      <c r="C144" s="228"/>
      <c r="D144" s="274"/>
      <c r="E144" s="275"/>
      <c r="F144" s="276"/>
      <c r="G144" s="238"/>
      <c r="H144" s="275"/>
      <c r="I144" s="275"/>
      <c r="J144" s="275"/>
      <c r="K144" s="275"/>
      <c r="L144" s="275"/>
      <c r="M144" s="209"/>
    </row>
    <row r="145" spans="1:13" ht="12.75" hidden="1">
      <c r="A145" s="280"/>
      <c r="B145" s="243"/>
      <c r="C145" s="228"/>
      <c r="D145" s="274"/>
      <c r="E145" s="277"/>
      <c r="F145" s="281"/>
      <c r="G145" s="238"/>
      <c r="H145" s="277"/>
      <c r="I145" s="240"/>
      <c r="J145" s="240"/>
      <c r="K145" s="257"/>
      <c r="L145" s="238"/>
      <c r="M145" s="238"/>
    </row>
    <row r="146" spans="1:13" ht="12.75" customHeight="1" hidden="1">
      <c r="A146" s="83"/>
      <c r="B146" s="228"/>
      <c r="C146" s="228"/>
      <c r="D146" s="228"/>
      <c r="E146" s="232"/>
      <c r="F146" s="233"/>
      <c r="G146" s="238"/>
      <c r="H146" s="232"/>
      <c r="I146" s="232"/>
      <c r="J146" s="232"/>
      <c r="K146" s="232"/>
      <c r="L146" s="232"/>
      <c r="M146" s="232"/>
    </row>
    <row r="147" spans="1:13" ht="11.25" customHeight="1" hidden="1">
      <c r="A147" s="83"/>
      <c r="B147" s="228"/>
      <c r="C147" s="228"/>
      <c r="D147" s="228"/>
      <c r="E147" s="232"/>
      <c r="F147" s="233"/>
      <c r="G147" s="238"/>
      <c r="H147" s="232"/>
      <c r="I147" s="232"/>
      <c r="J147" s="232"/>
      <c r="K147" s="232"/>
      <c r="L147" s="232"/>
      <c r="M147" s="209"/>
    </row>
    <row r="148" spans="1:13" ht="12.75" hidden="1">
      <c r="A148" s="78"/>
      <c r="B148" s="42"/>
      <c r="C148" s="228"/>
      <c r="D148" s="274"/>
      <c r="E148" s="277"/>
      <c r="F148" s="281"/>
      <c r="G148" s="238"/>
      <c r="H148" s="277"/>
      <c r="I148" s="240"/>
      <c r="J148" s="240"/>
      <c r="K148" s="238"/>
      <c r="L148" s="238"/>
      <c r="M148" s="238"/>
    </row>
    <row r="149" spans="1:13" ht="21.75" customHeight="1" hidden="1">
      <c r="A149" s="282"/>
      <c r="B149" s="42"/>
      <c r="C149" s="228"/>
      <c r="D149" s="42"/>
      <c r="E149" s="232"/>
      <c r="F149" s="239"/>
      <c r="G149" s="238"/>
      <c r="H149" s="238"/>
      <c r="I149" s="248"/>
      <c r="J149" s="240"/>
      <c r="K149" s="238"/>
      <c r="L149" s="238"/>
      <c r="M149" s="209"/>
    </row>
    <row r="150" spans="1:13" ht="13.5" customHeight="1" hidden="1">
      <c r="A150" s="78"/>
      <c r="B150" s="42"/>
      <c r="C150" s="228"/>
      <c r="D150" s="42"/>
      <c r="E150" s="238"/>
      <c r="F150" s="239"/>
      <c r="G150" s="238"/>
      <c r="H150" s="238"/>
      <c r="I150" s="240"/>
      <c r="J150" s="240"/>
      <c r="K150" s="238"/>
      <c r="L150" s="238"/>
      <c r="M150" s="238"/>
    </row>
    <row r="151" spans="1:13" ht="13.5" customHeight="1" hidden="1">
      <c r="A151" s="78"/>
      <c r="B151" s="42"/>
      <c r="C151" s="228"/>
      <c r="D151" s="42"/>
      <c r="E151" s="238"/>
      <c r="F151" s="239"/>
      <c r="G151" s="238"/>
      <c r="H151" s="238"/>
      <c r="I151" s="240"/>
      <c r="J151" s="240"/>
      <c r="K151" s="238"/>
      <c r="L151" s="238"/>
      <c r="M151" s="238"/>
    </row>
    <row r="152" spans="1:13" s="283" customFormat="1" ht="13.5" customHeight="1" hidden="1">
      <c r="A152" s="83"/>
      <c r="B152" s="228"/>
      <c r="C152" s="228"/>
      <c r="D152" s="228"/>
      <c r="E152" s="234"/>
      <c r="F152" s="237"/>
      <c r="G152" s="234"/>
      <c r="H152" s="234"/>
      <c r="I152" s="248"/>
      <c r="J152" s="248"/>
      <c r="K152" s="248"/>
      <c r="L152" s="248"/>
      <c r="M152" s="209"/>
    </row>
    <row r="153" spans="1:13" ht="11.25" customHeight="1" hidden="1">
      <c r="A153" s="236"/>
      <c r="B153" s="42"/>
      <c r="C153" s="228"/>
      <c r="D153" s="228"/>
      <c r="E153" s="234"/>
      <c r="F153" s="237"/>
      <c r="G153" s="234"/>
      <c r="H153" s="234"/>
      <c r="I153" s="234"/>
      <c r="J153" s="234"/>
      <c r="K153" s="234"/>
      <c r="L153" s="238"/>
      <c r="M153" s="238"/>
    </row>
    <row r="154" spans="1:13" ht="13.5" customHeight="1" hidden="1">
      <c r="A154" s="78"/>
      <c r="B154" s="42"/>
      <c r="C154" s="42"/>
      <c r="D154" s="42"/>
      <c r="E154" s="238"/>
      <c r="F154" s="239"/>
      <c r="G154" s="238"/>
      <c r="H154" s="238"/>
      <c r="I154" s="240"/>
      <c r="J154" s="240"/>
      <c r="K154" s="238"/>
      <c r="L154" s="238"/>
      <c r="M154" s="238"/>
    </row>
    <row r="155" spans="1:13" ht="13.5" customHeight="1" hidden="1">
      <c r="A155" s="78"/>
      <c r="B155" s="42"/>
      <c r="C155" s="228"/>
      <c r="D155" s="42"/>
      <c r="E155" s="238"/>
      <c r="F155" s="239"/>
      <c r="G155" s="238"/>
      <c r="H155" s="238"/>
      <c r="I155" s="240"/>
      <c r="J155" s="240"/>
      <c r="K155" s="238"/>
      <c r="L155" s="238"/>
      <c r="M155" s="238"/>
    </row>
    <row r="156" spans="1:13" ht="24" customHeight="1" hidden="1">
      <c r="A156" s="182"/>
      <c r="B156" s="228"/>
      <c r="C156" s="228"/>
      <c r="D156" s="228"/>
      <c r="E156" s="232"/>
      <c r="F156" s="233"/>
      <c r="G156" s="232"/>
      <c r="H156" s="232"/>
      <c r="I156" s="248"/>
      <c r="J156" s="248"/>
      <c r="K156" s="232"/>
      <c r="L156" s="232"/>
      <c r="M156" s="232"/>
    </row>
    <row r="157" spans="1:13" ht="13.5" customHeight="1" hidden="1">
      <c r="A157" s="78"/>
      <c r="B157" s="42"/>
      <c r="C157" s="228"/>
      <c r="D157" s="42"/>
      <c r="E157" s="238"/>
      <c r="F157" s="239"/>
      <c r="G157" s="238"/>
      <c r="H157" s="238"/>
      <c r="I157" s="240"/>
      <c r="J157" s="240"/>
      <c r="K157" s="238"/>
      <c r="L157" s="238"/>
      <c r="M157" s="238"/>
    </row>
    <row r="158" spans="1:13" ht="13.5" customHeight="1" hidden="1">
      <c r="A158" s="223"/>
      <c r="B158" s="42"/>
      <c r="C158" s="228"/>
      <c r="D158" s="42"/>
      <c r="E158" s="238"/>
      <c r="F158" s="239"/>
      <c r="G158" s="238"/>
      <c r="H158" s="238"/>
      <c r="I158" s="240"/>
      <c r="J158" s="240"/>
      <c r="K158" s="238"/>
      <c r="L158" s="238"/>
      <c r="M158" s="238"/>
    </row>
    <row r="159" spans="1:13" ht="13.5" customHeight="1" hidden="1">
      <c r="A159" s="223"/>
      <c r="B159" s="42"/>
      <c r="C159" s="228"/>
      <c r="D159" s="42"/>
      <c r="E159" s="238"/>
      <c r="F159" s="239"/>
      <c r="G159" s="238"/>
      <c r="H159" s="238"/>
      <c r="I159" s="240"/>
      <c r="J159" s="240"/>
      <c r="K159" s="238"/>
      <c r="L159" s="238"/>
      <c r="M159" s="238"/>
    </row>
    <row r="160" spans="1:13" ht="15.75" customHeight="1" hidden="1">
      <c r="A160" s="227"/>
      <c r="B160" s="228"/>
      <c r="C160" s="228"/>
      <c r="D160" s="228"/>
      <c r="E160" s="232"/>
      <c r="F160" s="233"/>
      <c r="G160" s="232"/>
      <c r="H160" s="232"/>
      <c r="I160" s="248"/>
      <c r="J160" s="248"/>
      <c r="K160" s="232"/>
      <c r="L160" s="232"/>
      <c r="M160" s="232"/>
    </row>
    <row r="161" spans="1:13" ht="51.75" customHeight="1" hidden="1">
      <c r="A161" s="227"/>
      <c r="B161" s="228"/>
      <c r="C161" s="228"/>
      <c r="D161" s="228"/>
      <c r="E161" s="232"/>
      <c r="F161" s="233"/>
      <c r="G161" s="232"/>
      <c r="H161" s="232"/>
      <c r="I161" s="248"/>
      <c r="J161" s="248"/>
      <c r="K161" s="232"/>
      <c r="L161" s="232"/>
      <c r="M161" s="232"/>
    </row>
    <row r="162" spans="1:13" ht="13.5" customHeight="1" hidden="1">
      <c r="A162" s="229"/>
      <c r="B162" s="42"/>
      <c r="C162" s="228"/>
      <c r="D162" s="42"/>
      <c r="E162" s="238"/>
      <c r="F162" s="239"/>
      <c r="G162" s="238"/>
      <c r="H162" s="238"/>
      <c r="I162" s="240"/>
      <c r="J162" s="240"/>
      <c r="K162" s="238"/>
      <c r="L162" s="238"/>
      <c r="M162" s="238"/>
    </row>
    <row r="163" spans="1:13" ht="38.25" customHeight="1" hidden="1">
      <c r="A163" s="227"/>
      <c r="B163" s="228"/>
      <c r="C163" s="228"/>
      <c r="D163" s="228"/>
      <c r="E163" s="232"/>
      <c r="F163" s="233"/>
      <c r="G163" s="232"/>
      <c r="H163" s="232"/>
      <c r="I163" s="248"/>
      <c r="J163" s="248"/>
      <c r="K163" s="232"/>
      <c r="L163" s="232"/>
      <c r="M163" s="232"/>
    </row>
    <row r="164" spans="1:13" ht="13.5" customHeight="1" hidden="1">
      <c r="A164" s="227"/>
      <c r="B164" s="228"/>
      <c r="C164" s="228"/>
      <c r="D164" s="228"/>
      <c r="E164" s="232"/>
      <c r="F164" s="233"/>
      <c r="G164" s="232"/>
      <c r="H164" s="232"/>
      <c r="I164" s="248"/>
      <c r="J164" s="248"/>
      <c r="K164" s="232"/>
      <c r="L164" s="232"/>
      <c r="M164" s="232"/>
    </row>
    <row r="165" spans="1:13" ht="66.75" customHeight="1" hidden="1">
      <c r="A165" s="227"/>
      <c r="B165" s="228"/>
      <c r="C165" s="228"/>
      <c r="D165" s="228"/>
      <c r="E165" s="232"/>
      <c r="F165" s="233"/>
      <c r="G165" s="232"/>
      <c r="H165" s="232"/>
      <c r="I165" s="248"/>
      <c r="J165" s="248"/>
      <c r="K165" s="232"/>
      <c r="L165" s="232"/>
      <c r="M165" s="232"/>
    </row>
    <row r="166" spans="1:13" ht="19.5" customHeight="1" hidden="1">
      <c r="A166" s="229"/>
      <c r="B166" s="42"/>
      <c r="C166" s="42"/>
      <c r="D166" s="42"/>
      <c r="E166" s="238"/>
      <c r="F166" s="239"/>
      <c r="G166" s="238"/>
      <c r="H166" s="238"/>
      <c r="I166" s="240"/>
      <c r="J166" s="240"/>
      <c r="K166" s="238"/>
      <c r="L166" s="238"/>
      <c r="M166" s="238"/>
    </row>
    <row r="167" spans="1:13" s="283" customFormat="1" ht="13.5" customHeight="1" hidden="1">
      <c r="A167" s="284"/>
      <c r="B167" s="285"/>
      <c r="C167" s="228"/>
      <c r="D167" s="285"/>
      <c r="E167" s="248"/>
      <c r="F167" s="286"/>
      <c r="G167" s="248"/>
      <c r="H167" s="248"/>
      <c r="I167" s="248"/>
      <c r="J167" s="248"/>
      <c r="K167" s="248"/>
      <c r="L167" s="248"/>
      <c r="M167" s="248"/>
    </row>
    <row r="168" spans="1:13" s="283" customFormat="1" ht="13.5" customHeight="1" hidden="1">
      <c r="A168" s="284"/>
      <c r="B168" s="285"/>
      <c r="C168" s="228"/>
      <c r="D168" s="285"/>
      <c r="E168" s="248"/>
      <c r="F168" s="286"/>
      <c r="G168" s="248"/>
      <c r="H168" s="248"/>
      <c r="I168" s="248"/>
      <c r="J168" s="248"/>
      <c r="K168" s="248"/>
      <c r="L168" s="248"/>
      <c r="M168" s="248"/>
    </row>
    <row r="169" spans="1:13" s="283" customFormat="1" ht="13.5" customHeight="1" hidden="1">
      <c r="A169" s="284"/>
      <c r="B169" s="285"/>
      <c r="C169" s="228"/>
      <c r="D169" s="285"/>
      <c r="E169" s="248"/>
      <c r="F169" s="286"/>
      <c r="G169" s="248"/>
      <c r="H169" s="248"/>
      <c r="I169" s="248"/>
      <c r="J169" s="248"/>
      <c r="K169" s="248"/>
      <c r="L169" s="248"/>
      <c r="M169" s="248"/>
    </row>
    <row r="170" spans="1:13" ht="12.75" customHeight="1" hidden="1">
      <c r="A170" s="223"/>
      <c r="B170" s="228"/>
      <c r="C170" s="42"/>
      <c r="D170" s="42"/>
      <c r="E170" s="238"/>
      <c r="F170" s="239"/>
      <c r="G170" s="238"/>
      <c r="H170" s="238"/>
      <c r="I170" s="238"/>
      <c r="J170" s="238"/>
      <c r="K170" s="238"/>
      <c r="L170" s="238"/>
      <c r="M170" s="238"/>
    </row>
    <row r="171" spans="1:13" s="283" customFormat="1" ht="12.75" customHeight="1" hidden="1">
      <c r="A171" s="287"/>
      <c r="B171" s="288"/>
      <c r="C171" s="289"/>
      <c r="D171" s="288"/>
      <c r="E171" s="290"/>
      <c r="F171" s="291"/>
      <c r="G171" s="290"/>
      <c r="H171" s="290"/>
      <c r="I171" s="290"/>
      <c r="J171" s="290"/>
      <c r="K171" s="290"/>
      <c r="L171" s="290"/>
      <c r="M171" s="292"/>
    </row>
    <row r="172" spans="1:13" ht="11.25" customHeight="1" hidden="1">
      <c r="A172" s="236"/>
      <c r="B172" s="293"/>
      <c r="C172" s="228"/>
      <c r="D172" s="228"/>
      <c r="E172" s="294"/>
      <c r="F172" s="295"/>
      <c r="G172" s="294"/>
      <c r="H172" s="294"/>
      <c r="I172" s="296"/>
      <c r="J172" s="296"/>
      <c r="K172" s="294"/>
      <c r="L172" s="292"/>
      <c r="M172" s="292"/>
    </row>
    <row r="173" spans="1:13" ht="11.25" customHeight="1" hidden="1">
      <c r="A173" s="78"/>
      <c r="B173" s="297"/>
      <c r="C173" s="293"/>
      <c r="D173" s="293"/>
      <c r="E173" s="292"/>
      <c r="F173" s="298"/>
      <c r="G173" s="292"/>
      <c r="H173" s="292"/>
      <c r="I173" s="296"/>
      <c r="J173" s="296"/>
      <c r="K173" s="292"/>
      <c r="L173" s="292"/>
      <c r="M173" s="292"/>
    </row>
    <row r="174" spans="1:13" ht="12.75" customHeight="1" hidden="1">
      <c r="A174" s="280"/>
      <c r="B174" s="299"/>
      <c r="C174" s="293"/>
      <c r="D174" s="300"/>
      <c r="E174" s="301"/>
      <c r="F174" s="302"/>
      <c r="G174" s="301"/>
      <c r="H174" s="301"/>
      <c r="I174" s="296"/>
      <c r="J174" s="296"/>
      <c r="K174" s="301"/>
      <c r="L174" s="301"/>
      <c r="M174" s="292"/>
    </row>
    <row r="175" spans="1:13" s="108" customFormat="1" ht="12.75" customHeight="1" hidden="1">
      <c r="A175" s="219"/>
      <c r="B175" s="303"/>
      <c r="C175" s="228"/>
      <c r="D175" s="5"/>
      <c r="E175" s="253"/>
      <c r="F175" s="253"/>
      <c r="G175" s="253"/>
      <c r="H175" s="253"/>
      <c r="I175" s="253"/>
      <c r="J175" s="253"/>
      <c r="K175" s="253"/>
      <c r="L175" s="253"/>
      <c r="M175" s="253"/>
    </row>
    <row r="176" spans="1:13" s="108" customFormat="1" ht="23.25" customHeight="1" hidden="1">
      <c r="A176" s="304"/>
      <c r="B176" s="303"/>
      <c r="C176" s="228"/>
      <c r="D176" s="5"/>
      <c r="E176" s="253"/>
      <c r="F176" s="254"/>
      <c r="G176" s="253"/>
      <c r="H176" s="253"/>
      <c r="I176" s="248"/>
      <c r="J176" s="248"/>
      <c r="K176" s="253"/>
      <c r="L176" s="253"/>
      <c r="M176" s="232"/>
    </row>
    <row r="177" spans="1:13" s="108" customFormat="1" ht="3.75" customHeight="1" hidden="1">
      <c r="A177" s="304"/>
      <c r="B177" s="303"/>
      <c r="C177" s="228"/>
      <c r="D177" s="5"/>
      <c r="E177" s="253"/>
      <c r="F177" s="254"/>
      <c r="G177" s="253"/>
      <c r="H177" s="253"/>
      <c r="I177" s="248"/>
      <c r="J177" s="248"/>
      <c r="K177" s="253"/>
      <c r="L177" s="253"/>
      <c r="M177" s="232"/>
    </row>
    <row r="178" spans="1:13" s="108" customFormat="1" ht="12.75" customHeight="1" hidden="1">
      <c r="A178" s="305"/>
      <c r="B178" s="303"/>
      <c r="C178" s="228"/>
      <c r="D178" s="5"/>
      <c r="E178" s="253"/>
      <c r="F178" s="254"/>
      <c r="G178" s="253"/>
      <c r="H178" s="253"/>
      <c r="I178" s="248"/>
      <c r="J178" s="248"/>
      <c r="K178" s="253"/>
      <c r="L178" s="253"/>
      <c r="M178" s="238"/>
    </row>
    <row r="179" spans="1:13" ht="12.75" customHeight="1" hidden="1">
      <c r="A179" s="223"/>
      <c r="B179" s="263"/>
      <c r="C179" s="228"/>
      <c r="D179" s="243"/>
      <c r="E179" s="246"/>
      <c r="F179" s="247"/>
      <c r="G179" s="246"/>
      <c r="H179" s="246"/>
      <c r="I179" s="240"/>
      <c r="J179" s="240"/>
      <c r="K179" s="246"/>
      <c r="L179" s="246"/>
      <c r="M179" s="238"/>
    </row>
    <row r="180" spans="1:13" ht="12.75" customHeight="1" hidden="1">
      <c r="A180" s="227"/>
      <c r="B180" s="303"/>
      <c r="C180" s="228"/>
      <c r="D180" s="5"/>
      <c r="E180" s="253"/>
      <c r="F180" s="254"/>
      <c r="G180" s="253"/>
      <c r="H180" s="253"/>
      <c r="I180" s="248"/>
      <c r="J180" s="248"/>
      <c r="K180" s="253"/>
      <c r="L180" s="253"/>
      <c r="M180" s="232"/>
    </row>
    <row r="181" spans="1:13" ht="12.75" customHeight="1" hidden="1">
      <c r="A181" s="229"/>
      <c r="B181" s="263"/>
      <c r="C181" s="228"/>
      <c r="D181" s="243"/>
      <c r="E181" s="246"/>
      <c r="F181" s="246"/>
      <c r="G181" s="246"/>
      <c r="H181" s="246"/>
      <c r="I181" s="246"/>
      <c r="J181" s="246"/>
      <c r="K181" s="246"/>
      <c r="L181" s="246"/>
      <c r="M181" s="246"/>
    </row>
    <row r="182" spans="1:13" ht="12.75" customHeight="1" hidden="1">
      <c r="A182" s="229"/>
      <c r="B182" s="263"/>
      <c r="C182" s="42"/>
      <c r="D182" s="243"/>
      <c r="E182" s="246"/>
      <c r="F182" s="247"/>
      <c r="G182" s="246"/>
      <c r="H182" s="246"/>
      <c r="I182" s="240"/>
      <c r="J182" s="240"/>
      <c r="K182" s="246"/>
      <c r="L182" s="246"/>
      <c r="M182" s="238"/>
    </row>
    <row r="183" spans="1:13" ht="12.75" customHeight="1" hidden="1">
      <c r="A183" s="223"/>
      <c r="B183" s="42"/>
      <c r="C183" s="42"/>
      <c r="D183" s="263"/>
      <c r="E183" s="246"/>
      <c r="F183" s="247"/>
      <c r="G183" s="246"/>
      <c r="H183" s="246"/>
      <c r="I183" s="240"/>
      <c r="J183" s="240"/>
      <c r="K183" s="246"/>
      <c r="L183" s="246"/>
      <c r="M183" s="238"/>
    </row>
    <row r="184" spans="1:13" ht="12.75" customHeight="1" hidden="1">
      <c r="A184" s="223"/>
      <c r="B184" s="243"/>
      <c r="C184" s="42"/>
      <c r="D184" s="263"/>
      <c r="E184" s="246"/>
      <c r="F184" s="247"/>
      <c r="G184" s="246"/>
      <c r="H184" s="246"/>
      <c r="I184" s="240"/>
      <c r="J184" s="240"/>
      <c r="K184" s="246"/>
      <c r="L184" s="246"/>
      <c r="M184" s="238"/>
    </row>
    <row r="185" spans="1:13" ht="12.75" customHeight="1" hidden="1">
      <c r="A185" s="227"/>
      <c r="B185" s="5"/>
      <c r="C185" s="228"/>
      <c r="D185" s="303"/>
      <c r="E185" s="253"/>
      <c r="F185" s="254"/>
      <c r="G185" s="253"/>
      <c r="H185" s="253"/>
      <c r="I185" s="248"/>
      <c r="J185" s="248"/>
      <c r="K185" s="253"/>
      <c r="L185" s="253"/>
      <c r="M185" s="232"/>
    </row>
    <row r="186" spans="1:13" ht="55.5" customHeight="1" hidden="1">
      <c r="A186" s="227"/>
      <c r="B186" s="5"/>
      <c r="C186" s="228"/>
      <c r="D186" s="303"/>
      <c r="E186" s="253"/>
      <c r="F186" s="254"/>
      <c r="G186" s="253"/>
      <c r="H186" s="253"/>
      <c r="I186" s="248"/>
      <c r="J186" s="248"/>
      <c r="K186" s="253"/>
      <c r="L186" s="253"/>
      <c r="M186" s="232"/>
    </row>
    <row r="187" spans="1:13" ht="16.5" customHeight="1" hidden="1">
      <c r="A187" s="229"/>
      <c r="B187" s="243"/>
      <c r="C187" s="42"/>
      <c r="D187" s="263"/>
      <c r="E187" s="246"/>
      <c r="F187" s="247"/>
      <c r="G187" s="246"/>
      <c r="H187" s="246"/>
      <c r="I187" s="240"/>
      <c r="J187" s="240"/>
      <c r="K187" s="246"/>
      <c r="L187" s="246"/>
      <c r="M187" s="238"/>
    </row>
    <row r="188" spans="1:13" ht="12.75" customHeight="1" hidden="1">
      <c r="A188" s="182"/>
      <c r="B188" s="306"/>
      <c r="C188" s="228"/>
      <c r="D188" s="228"/>
      <c r="E188" s="232"/>
      <c r="F188" s="233"/>
      <c r="G188" s="234"/>
      <c r="H188" s="232"/>
      <c r="I188" s="232"/>
      <c r="J188" s="232"/>
      <c r="K188" s="232"/>
      <c r="L188" s="232"/>
      <c r="M188" s="248"/>
    </row>
    <row r="189" spans="1:13" ht="12.75" customHeight="1" hidden="1">
      <c r="A189" s="182"/>
      <c r="B189" s="306"/>
      <c r="C189" s="228"/>
      <c r="D189" s="228"/>
      <c r="E189" s="232"/>
      <c r="F189" s="233"/>
      <c r="G189" s="234"/>
      <c r="H189" s="232"/>
      <c r="I189" s="232"/>
      <c r="J189" s="232"/>
      <c r="K189" s="232"/>
      <c r="L189" s="232"/>
      <c r="M189" s="248"/>
    </row>
    <row r="190" spans="1:13" ht="12.75" customHeight="1" hidden="1">
      <c r="A190" s="182"/>
      <c r="B190" s="306"/>
      <c r="C190" s="228"/>
      <c r="D190" s="274"/>
      <c r="E190" s="307"/>
      <c r="F190" s="308"/>
      <c r="G190" s="275"/>
      <c r="H190" s="307"/>
      <c r="I190" s="307"/>
      <c r="J190" s="307"/>
      <c r="K190" s="307"/>
      <c r="L190" s="307"/>
      <c r="M190" s="248"/>
    </row>
    <row r="191" spans="1:13" ht="24.75" customHeight="1" hidden="1">
      <c r="A191" s="182"/>
      <c r="B191" s="306"/>
      <c r="C191" s="228"/>
      <c r="D191" s="274"/>
      <c r="E191" s="307"/>
      <c r="F191" s="308"/>
      <c r="G191" s="275"/>
      <c r="H191" s="307"/>
      <c r="I191" s="307"/>
      <c r="J191" s="307"/>
      <c r="K191" s="307"/>
      <c r="L191" s="307"/>
      <c r="M191" s="248"/>
    </row>
    <row r="192" spans="1:13" ht="15.75" customHeight="1" hidden="1">
      <c r="A192" s="180"/>
      <c r="B192" s="64"/>
      <c r="C192" s="42"/>
      <c r="D192" s="309"/>
      <c r="E192" s="277"/>
      <c r="F192" s="281"/>
      <c r="G192" s="250"/>
      <c r="H192" s="277"/>
      <c r="I192" s="277"/>
      <c r="J192" s="277"/>
      <c r="K192" s="277"/>
      <c r="L192" s="277"/>
      <c r="M192" s="240"/>
    </row>
    <row r="193" spans="1:13" ht="9.75" customHeight="1" hidden="1">
      <c r="A193" s="236"/>
      <c r="B193" s="42"/>
      <c r="C193" s="228"/>
      <c r="D193" s="274"/>
      <c r="E193" s="275"/>
      <c r="F193" s="276"/>
      <c r="G193" s="275"/>
      <c r="H193" s="275"/>
      <c r="I193" s="275"/>
      <c r="J193" s="275"/>
      <c r="K193" s="275"/>
      <c r="L193" s="277"/>
      <c r="M193" s="240"/>
    </row>
    <row r="194" spans="1:13" ht="13.5" hidden="1">
      <c r="A194" s="310"/>
      <c r="B194" s="306"/>
      <c r="C194" s="228"/>
      <c r="D194" s="274"/>
      <c r="E194" s="275"/>
      <c r="F194" s="276"/>
      <c r="G194" s="238"/>
      <c r="H194" s="275"/>
      <c r="I194" s="275"/>
      <c r="J194" s="275"/>
      <c r="K194" s="275"/>
      <c r="L194" s="232"/>
      <c r="M194" s="248"/>
    </row>
    <row r="195" spans="1:13" ht="12.75" hidden="1">
      <c r="A195" s="223"/>
      <c r="B195" s="42"/>
      <c r="C195" s="42"/>
      <c r="D195" s="274"/>
      <c r="E195" s="277"/>
      <c r="F195" s="281"/>
      <c r="G195" s="238"/>
      <c r="H195" s="277"/>
      <c r="I195" s="240"/>
      <c r="J195" s="240"/>
      <c r="K195" s="257"/>
      <c r="L195" s="238"/>
      <c r="M195" s="240"/>
    </row>
    <row r="196" spans="1:13" ht="12.75" customHeight="1" hidden="1">
      <c r="A196" s="223"/>
      <c r="B196" s="228"/>
      <c r="C196" s="228"/>
      <c r="D196" s="228"/>
      <c r="E196" s="232"/>
      <c r="F196" s="233"/>
      <c r="G196" s="232"/>
      <c r="H196" s="232"/>
      <c r="I196" s="232"/>
      <c r="J196" s="232"/>
      <c r="K196" s="232"/>
      <c r="L196" s="232"/>
      <c r="M196" s="240"/>
    </row>
    <row r="197" spans="1:13" ht="12.75" hidden="1">
      <c r="A197" s="223"/>
      <c r="B197" s="285"/>
      <c r="C197" s="228"/>
      <c r="D197" s="228"/>
      <c r="E197" s="232"/>
      <c r="F197" s="233"/>
      <c r="G197" s="238"/>
      <c r="H197" s="232"/>
      <c r="I197" s="232"/>
      <c r="J197" s="232"/>
      <c r="K197" s="232"/>
      <c r="L197" s="232"/>
      <c r="M197" s="240"/>
    </row>
    <row r="198" spans="1:13" ht="12.75" hidden="1">
      <c r="A198" s="223"/>
      <c r="B198" s="42"/>
      <c r="C198" s="42"/>
      <c r="D198" s="242"/>
      <c r="E198" s="257"/>
      <c r="F198" s="256"/>
      <c r="G198" s="238"/>
      <c r="H198" s="257"/>
      <c r="I198" s="240"/>
      <c r="J198" s="240"/>
      <c r="K198" s="238"/>
      <c r="L198" s="238"/>
      <c r="M198" s="240"/>
    </row>
    <row r="199" spans="1:13" s="102" customFormat="1" ht="12.75" hidden="1">
      <c r="A199" s="78"/>
      <c r="B199" s="42"/>
      <c r="C199" s="42"/>
      <c r="D199" s="243"/>
      <c r="E199" s="238"/>
      <c r="F199" s="239"/>
      <c r="G199" s="238"/>
      <c r="H199" s="238"/>
      <c r="I199" s="240"/>
      <c r="J199" s="240"/>
      <c r="K199" s="238"/>
      <c r="L199" s="238"/>
      <c r="M199" s="240"/>
    </row>
    <row r="200" spans="1:13" s="102" customFormat="1" ht="12.75" hidden="1">
      <c r="A200" s="78"/>
      <c r="B200" s="42"/>
      <c r="C200" s="42"/>
      <c r="D200" s="243"/>
      <c r="E200" s="246"/>
      <c r="F200" s="247"/>
      <c r="G200" s="238"/>
      <c r="H200" s="246"/>
      <c r="I200" s="240"/>
      <c r="J200" s="240"/>
      <c r="K200" s="238"/>
      <c r="L200" s="238"/>
      <c r="M200" s="240"/>
    </row>
    <row r="201" spans="1:13" s="102" customFormat="1" ht="12.75" hidden="1">
      <c r="A201" s="78"/>
      <c r="B201" s="42"/>
      <c r="C201" s="42"/>
      <c r="D201" s="243"/>
      <c r="E201" s="246"/>
      <c r="F201" s="247"/>
      <c r="G201" s="238"/>
      <c r="H201" s="246"/>
      <c r="I201" s="240"/>
      <c r="J201" s="240"/>
      <c r="K201" s="238"/>
      <c r="L201" s="238"/>
      <c r="M201" s="240"/>
    </row>
    <row r="202" spans="1:13" s="102" customFormat="1" ht="12.75" hidden="1">
      <c r="A202" s="78"/>
      <c r="B202" s="42"/>
      <c r="C202" s="42"/>
      <c r="D202" s="243"/>
      <c r="E202" s="246"/>
      <c r="F202" s="247"/>
      <c r="G202" s="238"/>
      <c r="H202" s="246"/>
      <c r="I202" s="240"/>
      <c r="J202" s="240"/>
      <c r="K202" s="238"/>
      <c r="L202" s="238"/>
      <c r="M202" s="240"/>
    </row>
    <row r="203" spans="1:13" s="102" customFormat="1" ht="12.75" hidden="1">
      <c r="A203" s="78"/>
      <c r="B203" s="42"/>
      <c r="C203" s="42"/>
      <c r="D203" s="243"/>
      <c r="E203" s="246"/>
      <c r="F203" s="247"/>
      <c r="G203" s="238"/>
      <c r="H203" s="246"/>
      <c r="I203" s="240"/>
      <c r="J203" s="240"/>
      <c r="K203" s="238"/>
      <c r="L203" s="238"/>
      <c r="M203" s="240"/>
    </row>
    <row r="204" spans="1:13" s="102" customFormat="1" ht="12.75" hidden="1">
      <c r="A204" s="245"/>
      <c r="B204" s="42"/>
      <c r="C204" s="42"/>
      <c r="D204" s="243"/>
      <c r="E204" s="246"/>
      <c r="F204" s="247"/>
      <c r="G204" s="238"/>
      <c r="H204" s="246"/>
      <c r="I204" s="240"/>
      <c r="J204" s="240"/>
      <c r="K204" s="238"/>
      <c r="L204" s="238"/>
      <c r="M204" s="240"/>
    </row>
    <row r="205" spans="1:13" s="102" customFormat="1" ht="12.75" hidden="1">
      <c r="A205" s="245"/>
      <c r="B205" s="42"/>
      <c r="C205" s="42"/>
      <c r="D205" s="243"/>
      <c r="E205" s="246"/>
      <c r="F205" s="247"/>
      <c r="G205" s="238"/>
      <c r="H205" s="246"/>
      <c r="I205" s="240"/>
      <c r="J205" s="240"/>
      <c r="K205" s="238"/>
      <c r="L205" s="238"/>
      <c r="M205" s="240"/>
    </row>
    <row r="206" spans="1:13" s="102" customFormat="1" ht="12.75" hidden="1">
      <c r="A206" s="223"/>
      <c r="B206" s="42"/>
      <c r="C206" s="42"/>
      <c r="D206" s="243"/>
      <c r="E206" s="246"/>
      <c r="F206" s="247"/>
      <c r="G206" s="238"/>
      <c r="H206" s="246"/>
      <c r="I206" s="240"/>
      <c r="J206" s="240"/>
      <c r="K206" s="238"/>
      <c r="L206" s="238"/>
      <c r="M206" s="240"/>
    </row>
    <row r="207" spans="1:13" ht="25.5" customHeight="1" hidden="1">
      <c r="A207" s="182"/>
      <c r="B207" s="306"/>
      <c r="C207" s="228"/>
      <c r="D207" s="228"/>
      <c r="E207" s="248"/>
      <c r="F207" s="286"/>
      <c r="G207" s="248"/>
      <c r="H207" s="248"/>
      <c r="I207" s="248"/>
      <c r="J207" s="248"/>
      <c r="K207" s="248"/>
      <c r="L207" s="248"/>
      <c r="M207" s="248"/>
    </row>
    <row r="208" spans="1:13" ht="41.25" customHeight="1" hidden="1">
      <c r="A208" s="182"/>
      <c r="B208" s="311"/>
      <c r="C208" s="228"/>
      <c r="D208" s="228"/>
      <c r="E208" s="248"/>
      <c r="F208" s="248"/>
      <c r="G208" s="248"/>
      <c r="H208" s="248"/>
      <c r="I208" s="248"/>
      <c r="J208" s="248"/>
      <c r="K208" s="248"/>
      <c r="L208" s="248"/>
      <c r="M208" s="248"/>
    </row>
    <row r="209" spans="1:13" ht="36.75" customHeight="1" hidden="1">
      <c r="A209" s="182"/>
      <c r="B209" s="312"/>
      <c r="C209" s="228"/>
      <c r="D209" s="228"/>
      <c r="E209" s="248"/>
      <c r="F209" s="248"/>
      <c r="G209" s="248"/>
      <c r="H209" s="248"/>
      <c r="I209" s="248"/>
      <c r="J209" s="248"/>
      <c r="K209" s="248"/>
      <c r="L209" s="248"/>
      <c r="M209" s="248"/>
    </row>
    <row r="210" spans="1:13" ht="24.75" customHeight="1" hidden="1">
      <c r="A210" s="182"/>
      <c r="B210" s="312"/>
      <c r="C210" s="228"/>
      <c r="D210" s="228"/>
      <c r="E210" s="248"/>
      <c r="F210" s="248"/>
      <c r="G210" s="248"/>
      <c r="H210" s="248"/>
      <c r="I210" s="248"/>
      <c r="J210" s="248"/>
      <c r="K210" s="248"/>
      <c r="L210" s="248"/>
      <c r="M210" s="248"/>
    </row>
    <row r="211" spans="1:13" ht="24.75" customHeight="1" hidden="1">
      <c r="A211" s="182"/>
      <c r="B211" s="312"/>
      <c r="C211" s="228"/>
      <c r="D211" s="228"/>
      <c r="E211" s="248"/>
      <c r="F211" s="248"/>
      <c r="G211" s="248"/>
      <c r="H211" s="248"/>
      <c r="I211" s="248"/>
      <c r="J211" s="248"/>
      <c r="K211" s="248"/>
      <c r="L211" s="248"/>
      <c r="M211" s="248"/>
    </row>
    <row r="212" spans="1:13" ht="12.75" customHeight="1" hidden="1">
      <c r="A212" s="236"/>
      <c r="B212" s="42"/>
      <c r="C212" s="42"/>
      <c r="D212" s="42"/>
      <c r="E212" s="313"/>
      <c r="F212" s="314"/>
      <c r="G212" s="313"/>
      <c r="H212" s="313"/>
      <c r="I212" s="313"/>
      <c r="J212" s="313"/>
      <c r="K212" s="313"/>
      <c r="L212" s="238"/>
      <c r="M212" s="240"/>
    </row>
    <row r="213" spans="1:13" ht="12.75" customHeight="1" hidden="1">
      <c r="A213" s="78"/>
      <c r="B213" s="42"/>
      <c r="C213" s="42"/>
      <c r="D213" s="42"/>
      <c r="E213" s="313"/>
      <c r="F213" s="314"/>
      <c r="G213" s="313"/>
      <c r="H213" s="313"/>
      <c r="I213" s="313"/>
      <c r="J213" s="313"/>
      <c r="K213" s="313"/>
      <c r="L213" s="238"/>
      <c r="M213" s="240"/>
    </row>
    <row r="214" spans="1:13" ht="12.75" customHeight="1" hidden="1">
      <c r="A214" s="223"/>
      <c r="B214" s="42"/>
      <c r="C214" s="45"/>
      <c r="D214" s="42"/>
      <c r="E214" s="238"/>
      <c r="F214" s="239"/>
      <c r="G214" s="238"/>
      <c r="H214" s="238"/>
      <c r="I214" s="240"/>
      <c r="J214" s="240"/>
      <c r="K214" s="238"/>
      <c r="L214" s="238"/>
      <c r="M214" s="240"/>
    </row>
    <row r="215" spans="1:13" ht="21" customHeight="1" hidden="1">
      <c r="A215" s="182"/>
      <c r="B215" s="312"/>
      <c r="C215" s="228"/>
      <c r="D215" s="228"/>
      <c r="E215" s="248"/>
      <c r="F215" s="248"/>
      <c r="G215" s="248"/>
      <c r="H215" s="248"/>
      <c r="I215" s="248"/>
      <c r="J215" s="248"/>
      <c r="K215" s="248"/>
      <c r="L215" s="248"/>
      <c r="M215" s="248"/>
    </row>
    <row r="216" spans="1:13" ht="29.25" customHeight="1" hidden="1">
      <c r="A216" s="182"/>
      <c r="B216" s="312"/>
      <c r="C216" s="228"/>
      <c r="D216" s="228"/>
      <c r="E216" s="248"/>
      <c r="F216" s="248"/>
      <c r="G216" s="248"/>
      <c r="H216" s="248"/>
      <c r="I216" s="248"/>
      <c r="J216" s="248"/>
      <c r="K216" s="248"/>
      <c r="L216" s="248"/>
      <c r="M216" s="248"/>
    </row>
    <row r="217" spans="1:13" ht="41.25" customHeight="1" hidden="1">
      <c r="A217" s="182"/>
      <c r="B217" s="312"/>
      <c r="C217" s="228"/>
      <c r="D217" s="228"/>
      <c r="E217" s="248"/>
      <c r="F217" s="248"/>
      <c r="G217" s="248"/>
      <c r="H217" s="248"/>
      <c r="I217" s="248"/>
      <c r="J217" s="248"/>
      <c r="K217" s="248"/>
      <c r="L217" s="248"/>
      <c r="M217" s="248"/>
    </row>
    <row r="218" spans="1:13" ht="26.25" customHeight="1" hidden="1">
      <c r="A218" s="182"/>
      <c r="B218" s="312"/>
      <c r="C218" s="228"/>
      <c r="D218" s="228"/>
      <c r="E218" s="248"/>
      <c r="F218" s="248"/>
      <c r="G218" s="248"/>
      <c r="H218" s="248"/>
      <c r="I218" s="248"/>
      <c r="J218" s="248"/>
      <c r="K218" s="248"/>
      <c r="L218" s="248"/>
      <c r="M218" s="248"/>
    </row>
    <row r="219" spans="1:13" ht="0.75" customHeight="1" hidden="1">
      <c r="A219" s="236"/>
      <c r="B219" s="42"/>
      <c r="C219" s="42"/>
      <c r="D219" s="42"/>
      <c r="E219" s="313"/>
      <c r="F219" s="314"/>
      <c r="G219" s="313"/>
      <c r="H219" s="313"/>
      <c r="I219" s="313"/>
      <c r="J219" s="313"/>
      <c r="K219" s="313"/>
      <c r="L219" s="238"/>
      <c r="M219" s="240"/>
    </row>
    <row r="220" spans="1:13" ht="12.75" customHeight="1" hidden="1">
      <c r="A220" s="78"/>
      <c r="B220" s="42"/>
      <c r="C220" s="42"/>
      <c r="D220" s="42"/>
      <c r="E220" s="313"/>
      <c r="F220" s="314"/>
      <c r="G220" s="313"/>
      <c r="H220" s="313"/>
      <c r="I220" s="313"/>
      <c r="J220" s="313"/>
      <c r="K220" s="313"/>
      <c r="L220" s="238"/>
      <c r="M220" s="240"/>
    </row>
    <row r="221" spans="1:13" ht="13.5" customHeight="1" hidden="1">
      <c r="A221" s="223"/>
      <c r="B221" s="42"/>
      <c r="C221" s="315"/>
      <c r="D221" s="42"/>
      <c r="E221" s="238"/>
      <c r="F221" s="239"/>
      <c r="G221" s="238"/>
      <c r="H221" s="238"/>
      <c r="I221" s="240"/>
      <c r="J221" s="240"/>
      <c r="K221" s="238"/>
      <c r="L221" s="238"/>
      <c r="M221" s="240"/>
    </row>
    <row r="222" spans="1:13" ht="12.75" customHeight="1" hidden="1">
      <c r="A222" s="78"/>
      <c r="B222" s="64"/>
      <c r="C222" s="68"/>
      <c r="D222" s="68"/>
      <c r="E222" s="316"/>
      <c r="F222" s="317"/>
      <c r="G222" s="318"/>
      <c r="H222" s="316"/>
      <c r="I222" s="319"/>
      <c r="J222" s="68"/>
      <c r="K222" s="68"/>
      <c r="L222" s="68"/>
      <c r="M222" s="240"/>
    </row>
    <row r="223" spans="1:13" ht="18.75" customHeight="1" hidden="1">
      <c r="A223" s="223"/>
      <c r="B223" s="64"/>
      <c r="C223" s="320"/>
      <c r="D223" s="68"/>
      <c r="E223" s="316"/>
      <c r="F223" s="317"/>
      <c r="G223" s="318"/>
      <c r="H223" s="316"/>
      <c r="I223" s="319"/>
      <c r="J223" s="321"/>
      <c r="K223" s="321"/>
      <c r="L223" s="321"/>
      <c r="M223" s="316"/>
    </row>
    <row r="224" spans="1:13" ht="24" customHeight="1" hidden="1">
      <c r="A224" s="322"/>
      <c r="B224" s="312"/>
      <c r="C224" s="323"/>
      <c r="D224" s="324"/>
      <c r="E224" s="325"/>
      <c r="F224" s="326"/>
      <c r="G224" s="325"/>
      <c r="H224" s="325"/>
      <c r="I224" s="325"/>
      <c r="J224" s="312"/>
      <c r="K224" s="312"/>
      <c r="L224" s="312"/>
      <c r="M224" s="325"/>
    </row>
    <row r="225" spans="1:13" ht="24" customHeight="1" hidden="1">
      <c r="A225" s="322"/>
      <c r="B225" s="312"/>
      <c r="C225" s="323"/>
      <c r="D225" s="324"/>
      <c r="E225" s="325"/>
      <c r="F225" s="326"/>
      <c r="G225" s="325"/>
      <c r="H225" s="325"/>
      <c r="I225" s="325"/>
      <c r="J225" s="312"/>
      <c r="K225" s="312"/>
      <c r="L225" s="312"/>
      <c r="M225" s="325"/>
    </row>
    <row r="226" spans="1:13" ht="24" customHeight="1" hidden="1">
      <c r="A226" s="322"/>
      <c r="B226" s="312"/>
      <c r="C226" s="323"/>
      <c r="D226" s="324"/>
      <c r="E226" s="325"/>
      <c r="F226" s="326"/>
      <c r="G226" s="325"/>
      <c r="H226" s="325"/>
      <c r="I226" s="325"/>
      <c r="J226" s="312"/>
      <c r="K226" s="312"/>
      <c r="L226" s="312"/>
      <c r="M226" s="325"/>
    </row>
    <row r="227" spans="1:13" ht="24" customHeight="1" hidden="1">
      <c r="A227" s="322"/>
      <c r="B227" s="312"/>
      <c r="C227" s="323"/>
      <c r="D227" s="324"/>
      <c r="E227" s="325"/>
      <c r="F227" s="326"/>
      <c r="G227" s="325"/>
      <c r="H227" s="325"/>
      <c r="I227" s="325"/>
      <c r="J227" s="312"/>
      <c r="K227" s="312"/>
      <c r="L227" s="312"/>
      <c r="M227" s="325"/>
    </row>
    <row r="228" spans="1:13" ht="38.25" customHeight="1" hidden="1">
      <c r="A228" s="182"/>
      <c r="B228" s="312"/>
      <c r="C228" s="323"/>
      <c r="D228" s="324"/>
      <c r="E228" s="325"/>
      <c r="F228" s="326"/>
      <c r="G228" s="325"/>
      <c r="H228" s="325"/>
      <c r="I228" s="325"/>
      <c r="J228" s="312"/>
      <c r="K228" s="312"/>
      <c r="L228" s="312"/>
      <c r="M228" s="325"/>
    </row>
    <row r="229" spans="1:13" ht="15.75" customHeight="1" hidden="1">
      <c r="A229" s="229"/>
      <c r="B229" s="64"/>
      <c r="C229" s="320"/>
      <c r="D229" s="68"/>
      <c r="E229" s="316"/>
      <c r="F229" s="317"/>
      <c r="G229" s="316"/>
      <c r="H229" s="316"/>
      <c r="I229" s="316"/>
      <c r="J229" s="64"/>
      <c r="K229" s="64"/>
      <c r="L229" s="64"/>
      <c r="M229" s="316"/>
    </row>
    <row r="230" spans="1:13" ht="15.75" customHeight="1" hidden="1">
      <c r="A230" s="229"/>
      <c r="B230" s="64"/>
      <c r="C230" s="320"/>
      <c r="D230" s="68"/>
      <c r="E230" s="316"/>
      <c r="F230" s="317"/>
      <c r="G230" s="316"/>
      <c r="H230" s="316"/>
      <c r="I230" s="316"/>
      <c r="J230" s="64"/>
      <c r="K230" s="64"/>
      <c r="L230" s="64"/>
      <c r="M230" s="316"/>
    </row>
    <row r="231" spans="1:13" ht="12.75" customHeight="1" hidden="1">
      <c r="A231" s="223"/>
      <c r="B231" s="75"/>
      <c r="C231" s="42"/>
      <c r="D231" s="141"/>
      <c r="E231" s="316"/>
      <c r="F231" s="317"/>
      <c r="G231" s="318"/>
      <c r="H231" s="316"/>
      <c r="I231" s="319"/>
      <c r="J231" s="68"/>
      <c r="K231" s="68"/>
      <c r="L231" s="68"/>
      <c r="M231" s="316"/>
    </row>
    <row r="232" spans="1:13" ht="13.5" customHeight="1" hidden="1">
      <c r="A232" s="284"/>
      <c r="B232" s="327"/>
      <c r="C232" s="79"/>
      <c r="D232" s="79"/>
      <c r="E232" s="248"/>
      <c r="F232" s="248"/>
      <c r="G232" s="248"/>
      <c r="H232" s="248"/>
      <c r="I232" s="248"/>
      <c r="J232" s="248"/>
      <c r="K232" s="248"/>
      <c r="L232" s="248"/>
      <c r="M232" s="248"/>
    </row>
    <row r="233" spans="1:13" ht="11.25" customHeight="1" hidden="1">
      <c r="A233" s="236"/>
      <c r="B233" s="69"/>
      <c r="C233" s="79"/>
      <c r="D233" s="79"/>
      <c r="E233" s="234"/>
      <c r="F233" s="237"/>
      <c r="G233" s="234"/>
      <c r="H233" s="234"/>
      <c r="I233" s="234"/>
      <c r="J233" s="234"/>
      <c r="K233" s="234"/>
      <c r="L233" s="238"/>
      <c r="M233" s="240"/>
    </row>
    <row r="234" spans="1:13" ht="15.75" customHeight="1" hidden="1">
      <c r="A234" s="83"/>
      <c r="B234" s="327"/>
      <c r="C234" s="79"/>
      <c r="D234" s="79"/>
      <c r="E234" s="248"/>
      <c r="F234" s="248"/>
      <c r="G234" s="248"/>
      <c r="H234" s="248"/>
      <c r="I234" s="248"/>
      <c r="J234" s="248"/>
      <c r="K234" s="248"/>
      <c r="L234" s="248"/>
      <c r="M234" s="248"/>
    </row>
    <row r="235" spans="1:13" ht="15.75" customHeight="1" hidden="1">
      <c r="A235" s="83"/>
      <c r="B235" s="327"/>
      <c r="C235" s="79"/>
      <c r="D235" s="79"/>
      <c r="E235" s="248"/>
      <c r="F235" s="286"/>
      <c r="G235" s="248"/>
      <c r="H235" s="248"/>
      <c r="I235" s="248"/>
      <c r="J235" s="248"/>
      <c r="K235" s="248"/>
      <c r="L235" s="248"/>
      <c r="M235" s="248"/>
    </row>
    <row r="236" spans="1:13" ht="15.75" customHeight="1" hidden="1">
      <c r="A236" s="83"/>
      <c r="B236" s="327"/>
      <c r="C236" s="79"/>
      <c r="D236" s="79"/>
      <c r="E236" s="248"/>
      <c r="F236" s="286"/>
      <c r="G236" s="248"/>
      <c r="H236" s="248"/>
      <c r="I236" s="248"/>
      <c r="J236" s="248"/>
      <c r="K236" s="248"/>
      <c r="L236" s="248"/>
      <c r="M236" s="248"/>
    </row>
    <row r="237" spans="1:13" ht="15.75" customHeight="1" hidden="1">
      <c r="A237" s="78"/>
      <c r="B237" s="327"/>
      <c r="C237" s="79"/>
      <c r="D237" s="79"/>
      <c r="E237" s="248"/>
      <c r="F237" s="286"/>
      <c r="G237" s="248"/>
      <c r="H237" s="248"/>
      <c r="I237" s="248"/>
      <c r="J237" s="248"/>
      <c r="K237" s="248"/>
      <c r="L237" s="248"/>
      <c r="M237" s="248"/>
    </row>
    <row r="238" spans="1:13" ht="17.25" customHeight="1" hidden="1">
      <c r="A238" s="236"/>
      <c r="B238" s="69"/>
      <c r="C238" s="79"/>
      <c r="D238" s="79"/>
      <c r="E238" s="84"/>
      <c r="F238" s="328"/>
      <c r="G238" s="84"/>
      <c r="H238" s="84"/>
      <c r="I238" s="84"/>
      <c r="J238" s="84"/>
      <c r="K238" s="84"/>
      <c r="L238" s="329"/>
      <c r="M238" s="129"/>
    </row>
    <row r="239" spans="1:13" ht="12.75" customHeight="1" hidden="1">
      <c r="A239" s="207"/>
      <c r="B239" s="79"/>
      <c r="C239" s="79"/>
      <c r="D239" s="79"/>
      <c r="E239" s="84"/>
      <c r="F239" s="328"/>
      <c r="G239" s="84"/>
      <c r="H239" s="84"/>
      <c r="I239" s="84"/>
      <c r="J239" s="84"/>
      <c r="K239" s="84"/>
      <c r="L239" s="329"/>
      <c r="M239" s="77"/>
    </row>
    <row r="240" spans="1:13" ht="12" customHeight="1" hidden="1">
      <c r="A240" s="223"/>
      <c r="B240" s="69"/>
      <c r="C240" s="42"/>
      <c r="D240" s="228"/>
      <c r="E240" s="238"/>
      <c r="F240" s="239"/>
      <c r="G240" s="238"/>
      <c r="H240" s="238"/>
      <c r="I240" s="240"/>
      <c r="J240" s="240"/>
      <c r="K240" s="238"/>
      <c r="L240" s="238"/>
      <c r="M240" s="240"/>
    </row>
    <row r="241" spans="1:13" ht="12" customHeight="1" hidden="1">
      <c r="A241" s="223"/>
      <c r="B241" s="69"/>
      <c r="C241" s="42"/>
      <c r="D241" s="228"/>
      <c r="E241" s="238"/>
      <c r="F241" s="239"/>
      <c r="G241" s="238"/>
      <c r="H241" s="238"/>
      <c r="I241" s="240"/>
      <c r="J241" s="240"/>
      <c r="K241" s="238"/>
      <c r="L241" s="238"/>
      <c r="M241" s="240"/>
    </row>
    <row r="242" spans="1:13" ht="12.75" customHeight="1" hidden="1">
      <c r="A242" s="207"/>
      <c r="B242" s="79"/>
      <c r="C242" s="228"/>
      <c r="D242" s="228"/>
      <c r="E242" s="234"/>
      <c r="F242" s="237"/>
      <c r="G242" s="234"/>
      <c r="H242" s="234"/>
      <c r="I242" s="234"/>
      <c r="J242" s="234"/>
      <c r="K242" s="234"/>
      <c r="L242" s="238"/>
      <c r="M242" s="240"/>
    </row>
    <row r="243" spans="1:13" ht="12" customHeight="1" hidden="1">
      <c r="A243" s="78"/>
      <c r="B243" s="69"/>
      <c r="C243" s="228"/>
      <c r="D243" s="228"/>
      <c r="E243" s="238"/>
      <c r="F243" s="239"/>
      <c r="G243" s="238"/>
      <c r="H243" s="238"/>
      <c r="I243" s="240"/>
      <c r="J243" s="240"/>
      <c r="K243" s="238"/>
      <c r="L243" s="238"/>
      <c r="M243" s="240"/>
    </row>
    <row r="244" spans="1:13" ht="12" customHeight="1" hidden="1">
      <c r="A244" s="83"/>
      <c r="B244" s="79"/>
      <c r="C244" s="228"/>
      <c r="D244" s="228"/>
      <c r="E244" s="232"/>
      <c r="F244" s="233"/>
      <c r="G244" s="232"/>
      <c r="H244" s="232"/>
      <c r="I244" s="248"/>
      <c r="J244" s="248"/>
      <c r="K244" s="232"/>
      <c r="L244" s="232"/>
      <c r="M244" s="248"/>
    </row>
    <row r="245" spans="1:13" ht="12" customHeight="1" hidden="1">
      <c r="A245" s="78"/>
      <c r="B245" s="79"/>
      <c r="C245" s="42"/>
      <c r="D245" s="228"/>
      <c r="E245" s="238"/>
      <c r="F245" s="239"/>
      <c r="G245" s="238"/>
      <c r="H245" s="238"/>
      <c r="I245" s="240"/>
      <c r="J245" s="240"/>
      <c r="K245" s="238"/>
      <c r="L245" s="238"/>
      <c r="M245" s="240"/>
    </row>
    <row r="246" spans="1:13" ht="12" customHeight="1" hidden="1">
      <c r="A246" s="78"/>
      <c r="B246" s="79"/>
      <c r="C246" s="228"/>
      <c r="D246" s="228"/>
      <c r="E246" s="238"/>
      <c r="F246" s="239"/>
      <c r="G246" s="238"/>
      <c r="H246" s="238"/>
      <c r="I246" s="240"/>
      <c r="J246" s="240"/>
      <c r="K246" s="238"/>
      <c r="L246" s="238"/>
      <c r="M246" s="240"/>
    </row>
    <row r="247" spans="1:13" ht="12" customHeight="1" hidden="1">
      <c r="A247" s="223"/>
      <c r="B247" s="79"/>
      <c r="C247" s="42"/>
      <c r="D247" s="228"/>
      <c r="E247" s="238"/>
      <c r="F247" s="239"/>
      <c r="G247" s="238"/>
      <c r="H247" s="238"/>
      <c r="I247" s="240"/>
      <c r="J247" s="240"/>
      <c r="K247" s="238"/>
      <c r="L247" s="238"/>
      <c r="M247" s="240"/>
    </row>
    <row r="248" spans="1:13" ht="15" customHeight="1" hidden="1">
      <c r="A248" s="207"/>
      <c r="B248" s="327"/>
      <c r="C248" s="228"/>
      <c r="D248" s="228"/>
      <c r="E248" s="248"/>
      <c r="F248" s="248"/>
      <c r="G248" s="248"/>
      <c r="H248" s="248"/>
      <c r="I248" s="248"/>
      <c r="J248" s="248"/>
      <c r="K248" s="248"/>
      <c r="L248" s="248"/>
      <c r="M248" s="248"/>
    </row>
    <row r="249" spans="1:13" ht="21" customHeight="1" hidden="1">
      <c r="A249" s="100"/>
      <c r="B249" s="79"/>
      <c r="C249" s="228"/>
      <c r="D249" s="228"/>
      <c r="E249" s="248"/>
      <c r="F249" s="286"/>
      <c r="G249" s="248"/>
      <c r="H249" s="248"/>
      <c r="I249" s="248"/>
      <c r="J249" s="248"/>
      <c r="K249" s="248"/>
      <c r="L249" s="330"/>
      <c r="M249" s="248"/>
    </row>
    <row r="250" spans="1:13" ht="12" customHeight="1" hidden="1">
      <c r="A250" s="78"/>
      <c r="B250" s="69"/>
      <c r="C250" s="228"/>
      <c r="D250" s="228"/>
      <c r="E250" s="238"/>
      <c r="F250" s="239"/>
      <c r="G250" s="238"/>
      <c r="H250" s="238"/>
      <c r="I250" s="240"/>
      <c r="J250" s="240"/>
      <c r="K250" s="238"/>
      <c r="L250" s="238"/>
      <c r="M250" s="248"/>
    </row>
    <row r="251" spans="1:13" ht="12" customHeight="1" hidden="1">
      <c r="A251" s="78"/>
      <c r="B251" s="69"/>
      <c r="C251" s="228"/>
      <c r="D251" s="228"/>
      <c r="E251" s="238"/>
      <c r="F251" s="239"/>
      <c r="G251" s="238"/>
      <c r="H251" s="238"/>
      <c r="I251" s="240"/>
      <c r="J251" s="240"/>
      <c r="K251" s="238"/>
      <c r="L251" s="238"/>
      <c r="M251" s="248"/>
    </row>
    <row r="252" spans="1:13" ht="12" customHeight="1" hidden="1">
      <c r="A252" s="78"/>
      <c r="B252" s="69"/>
      <c r="C252" s="228"/>
      <c r="D252" s="228"/>
      <c r="E252" s="238"/>
      <c r="F252" s="239"/>
      <c r="G252" s="238"/>
      <c r="H252" s="238"/>
      <c r="I252" s="240"/>
      <c r="J252" s="240"/>
      <c r="K252" s="238"/>
      <c r="L252" s="238"/>
      <c r="M252" s="248"/>
    </row>
    <row r="253" spans="1:13" ht="14.25" customHeight="1" hidden="1">
      <c r="A253" s="331"/>
      <c r="B253" s="69"/>
      <c r="C253" s="332"/>
      <c r="D253" s="228"/>
      <c r="E253" s="232"/>
      <c r="F253" s="233"/>
      <c r="G253" s="232"/>
      <c r="H253" s="232"/>
      <c r="I253" s="248"/>
      <c r="J253" s="248"/>
      <c r="K253" s="232"/>
      <c r="L253" s="232"/>
      <c r="M253" s="248"/>
    </row>
    <row r="254" spans="1:13" ht="14.25" customHeight="1" hidden="1">
      <c r="A254" s="331"/>
      <c r="B254" s="69"/>
      <c r="C254" s="228"/>
      <c r="D254" s="228"/>
      <c r="E254" s="232"/>
      <c r="F254" s="233"/>
      <c r="G254" s="232"/>
      <c r="H254" s="232"/>
      <c r="I254" s="248"/>
      <c r="J254" s="248"/>
      <c r="K254" s="232"/>
      <c r="L254" s="232"/>
      <c r="M254" s="248"/>
    </row>
    <row r="255" spans="1:13" ht="12" customHeight="1" hidden="1">
      <c r="A255" s="78"/>
      <c r="B255" s="69"/>
      <c r="C255" s="42"/>
      <c r="D255" s="228"/>
      <c r="E255" s="232"/>
      <c r="F255" s="233"/>
      <c r="G255" s="232"/>
      <c r="H255" s="232"/>
      <c r="I255" s="248"/>
      <c r="J255" s="248"/>
      <c r="K255" s="232"/>
      <c r="L255" s="232"/>
      <c r="M255" s="248"/>
    </row>
    <row r="256" spans="1:13" ht="12" customHeight="1" hidden="1">
      <c r="A256" s="333"/>
      <c r="B256" s="69"/>
      <c r="C256" s="228"/>
      <c r="D256" s="228"/>
      <c r="E256" s="238"/>
      <c r="F256" s="239"/>
      <c r="G256" s="238"/>
      <c r="H256" s="238"/>
      <c r="I256" s="240"/>
      <c r="J256" s="240"/>
      <c r="K256" s="238"/>
      <c r="L256" s="238"/>
      <c r="M256" s="240"/>
    </row>
    <row r="257" spans="1:13" ht="12" customHeight="1" hidden="1">
      <c r="A257" s="223"/>
      <c r="B257" s="69"/>
      <c r="C257" s="42"/>
      <c r="D257" s="228"/>
      <c r="E257" s="238"/>
      <c r="F257" s="239"/>
      <c r="G257" s="238"/>
      <c r="H257" s="238"/>
      <c r="I257" s="240"/>
      <c r="J257" s="240"/>
      <c r="K257" s="238"/>
      <c r="L257" s="238"/>
      <c r="M257" s="240"/>
    </row>
    <row r="258" spans="1:13" ht="12" customHeight="1" hidden="1">
      <c r="A258" s="223"/>
      <c r="B258" s="69"/>
      <c r="C258" s="42"/>
      <c r="D258" s="228"/>
      <c r="E258" s="238"/>
      <c r="F258" s="239"/>
      <c r="G258" s="238"/>
      <c r="H258" s="238"/>
      <c r="I258" s="240"/>
      <c r="J258" s="240"/>
      <c r="K258" s="238"/>
      <c r="L258" s="238"/>
      <c r="M258" s="240"/>
    </row>
    <row r="259" spans="1:13" ht="21" customHeight="1" hidden="1">
      <c r="A259" s="100"/>
      <c r="B259" s="79"/>
      <c r="C259" s="228"/>
      <c r="D259" s="228"/>
      <c r="E259" s="248"/>
      <c r="F259" s="248"/>
      <c r="G259" s="248"/>
      <c r="H259" s="248"/>
      <c r="I259" s="248"/>
      <c r="J259" s="248"/>
      <c r="K259" s="248"/>
      <c r="L259" s="330"/>
      <c r="M259" s="248"/>
    </row>
    <row r="260" spans="1:13" ht="12" customHeight="1" hidden="1">
      <c r="A260" s="78"/>
      <c r="B260" s="69"/>
      <c r="C260" s="228"/>
      <c r="D260" s="228"/>
      <c r="E260" s="238"/>
      <c r="F260" s="239"/>
      <c r="G260" s="238"/>
      <c r="H260" s="238"/>
      <c r="I260" s="240"/>
      <c r="J260" s="240"/>
      <c r="K260" s="238"/>
      <c r="L260" s="238"/>
      <c r="M260" s="240"/>
    </row>
    <row r="261" spans="1:13" ht="12" customHeight="1" hidden="1">
      <c r="A261" s="83"/>
      <c r="B261" s="79"/>
      <c r="C261" s="334"/>
      <c r="D261" s="228"/>
      <c r="E261" s="232"/>
      <c r="F261" s="233"/>
      <c r="G261" s="232"/>
      <c r="H261" s="232"/>
      <c r="I261" s="248"/>
      <c r="J261" s="248"/>
      <c r="K261" s="232"/>
      <c r="L261" s="232"/>
      <c r="M261" s="248"/>
    </row>
    <row r="262" spans="1:13" ht="53.25" customHeight="1" hidden="1">
      <c r="A262" s="182"/>
      <c r="B262" s="79"/>
      <c r="C262" s="334"/>
      <c r="D262" s="228"/>
      <c r="E262" s="232"/>
      <c r="F262" s="233"/>
      <c r="G262" s="232"/>
      <c r="H262" s="232"/>
      <c r="I262" s="248"/>
      <c r="J262" s="248"/>
      <c r="K262" s="232"/>
      <c r="L262" s="232"/>
      <c r="M262" s="248"/>
    </row>
    <row r="263" spans="1:13" ht="12" customHeight="1" hidden="1">
      <c r="A263" s="78"/>
      <c r="B263" s="69"/>
      <c r="C263" s="315"/>
      <c r="D263" s="228"/>
      <c r="E263" s="238"/>
      <c r="F263" s="239"/>
      <c r="G263" s="238"/>
      <c r="H263" s="238"/>
      <c r="I263" s="240"/>
      <c r="J263" s="240"/>
      <c r="K263" s="238"/>
      <c r="L263" s="238"/>
      <c r="M263" s="240"/>
    </row>
    <row r="264" spans="1:13" ht="12" customHeight="1" hidden="1">
      <c r="A264" s="78"/>
      <c r="B264" s="69"/>
      <c r="C264" s="315"/>
      <c r="D264" s="228"/>
      <c r="E264" s="238"/>
      <c r="F264" s="239"/>
      <c r="G264" s="238"/>
      <c r="H264" s="238"/>
      <c r="I264" s="240"/>
      <c r="J264" s="240"/>
      <c r="K264" s="238"/>
      <c r="L264" s="238"/>
      <c r="M264" s="240"/>
    </row>
    <row r="265" spans="1:13" ht="12" customHeight="1" hidden="1">
      <c r="A265" s="223"/>
      <c r="B265" s="69"/>
      <c r="C265" s="315"/>
      <c r="D265" s="228"/>
      <c r="E265" s="238"/>
      <c r="F265" s="239"/>
      <c r="G265" s="238"/>
      <c r="H265" s="238"/>
      <c r="I265" s="240"/>
      <c r="J265" s="240"/>
      <c r="K265" s="238"/>
      <c r="L265" s="238"/>
      <c r="M265" s="240"/>
    </row>
    <row r="266" spans="1:13" ht="16.5" customHeight="1" hidden="1">
      <c r="A266" s="207"/>
      <c r="B266" s="327"/>
      <c r="C266" s="335"/>
      <c r="D266" s="228"/>
      <c r="E266" s="248"/>
      <c r="F266" s="248"/>
      <c r="G266" s="248"/>
      <c r="H266" s="248"/>
      <c r="I266" s="248"/>
      <c r="J266" s="248"/>
      <c r="K266" s="248"/>
      <c r="L266" s="248"/>
      <c r="M266" s="248"/>
    </row>
    <row r="267" spans="1:13" ht="16.5" customHeight="1" hidden="1">
      <c r="A267" s="207"/>
      <c r="B267" s="327"/>
      <c r="C267" s="335"/>
      <c r="D267" s="228"/>
      <c r="E267" s="248"/>
      <c r="F267" s="248"/>
      <c r="G267" s="248"/>
      <c r="H267" s="248"/>
      <c r="I267" s="248"/>
      <c r="J267" s="248"/>
      <c r="K267" s="248"/>
      <c r="L267" s="248"/>
      <c r="M267" s="248"/>
    </row>
    <row r="268" spans="1:13" ht="16.5" customHeight="1" hidden="1">
      <c r="A268" s="207"/>
      <c r="B268" s="327"/>
      <c r="C268" s="335"/>
      <c r="D268" s="228"/>
      <c r="E268" s="248"/>
      <c r="F268" s="248"/>
      <c r="G268" s="248"/>
      <c r="H268" s="248"/>
      <c r="I268" s="248"/>
      <c r="J268" s="248"/>
      <c r="K268" s="248"/>
      <c r="L268" s="248"/>
      <c r="M268" s="248"/>
    </row>
    <row r="269" spans="1:13" ht="16.5" customHeight="1" hidden="1">
      <c r="A269" s="78"/>
      <c r="B269" s="285"/>
      <c r="C269" s="336"/>
      <c r="D269" s="228"/>
      <c r="E269" s="240"/>
      <c r="F269" s="240"/>
      <c r="G269" s="240"/>
      <c r="H269" s="240"/>
      <c r="I269" s="240"/>
      <c r="J269" s="240"/>
      <c r="K269" s="240"/>
      <c r="L269" s="240"/>
      <c r="M269" s="240"/>
    </row>
    <row r="270" spans="1:13" ht="12" customHeight="1" hidden="1">
      <c r="A270" s="236"/>
      <c r="B270" s="42"/>
      <c r="C270" s="335"/>
      <c r="D270" s="228"/>
      <c r="E270" s="234"/>
      <c r="F270" s="237"/>
      <c r="G270" s="234"/>
      <c r="H270" s="234"/>
      <c r="I270" s="234"/>
      <c r="J270" s="234"/>
      <c r="K270" s="234"/>
      <c r="L270" s="238"/>
      <c r="M270" s="240"/>
    </row>
    <row r="271" spans="1:13" ht="12.75" customHeight="1" hidden="1">
      <c r="A271" s="78"/>
      <c r="B271" s="309"/>
      <c r="C271" s="337"/>
      <c r="D271" s="274"/>
      <c r="E271" s="238"/>
      <c r="F271" s="239"/>
      <c r="G271" s="238"/>
      <c r="H271" s="238"/>
      <c r="I271" s="240"/>
      <c r="J271" s="240"/>
      <c r="K271" s="238"/>
      <c r="L271" s="238"/>
      <c r="M271" s="240"/>
    </row>
    <row r="272" spans="1:13" ht="12" customHeight="1" hidden="1">
      <c r="A272" s="78"/>
      <c r="B272" s="42"/>
      <c r="C272" s="335"/>
      <c r="D272" s="42"/>
      <c r="E272" s="238"/>
      <c r="F272" s="239"/>
      <c r="G272" s="238"/>
      <c r="H272" s="238"/>
      <c r="I272" s="240"/>
      <c r="J272" s="240"/>
      <c r="K272" s="238"/>
      <c r="L272" s="238"/>
      <c r="M272" s="240"/>
    </row>
    <row r="273" spans="1:13" ht="12" customHeight="1" hidden="1">
      <c r="A273" s="223"/>
      <c r="B273" s="42"/>
      <c r="C273" s="336"/>
      <c r="D273" s="42"/>
      <c r="E273" s="238"/>
      <c r="F273" s="239"/>
      <c r="G273" s="238"/>
      <c r="H273" s="238"/>
      <c r="I273" s="240"/>
      <c r="J273" s="240"/>
      <c r="K273" s="238"/>
      <c r="L273" s="238"/>
      <c r="M273" s="240"/>
    </row>
    <row r="274" spans="1:13" ht="12" customHeight="1" hidden="1">
      <c r="A274" s="223"/>
      <c r="B274" s="42"/>
      <c r="C274" s="336"/>
      <c r="D274" s="69"/>
      <c r="E274" s="238"/>
      <c r="F274" s="239"/>
      <c r="G274" s="238"/>
      <c r="H274" s="238"/>
      <c r="I274" s="240"/>
      <c r="J274" s="240"/>
      <c r="K274" s="238"/>
      <c r="L274" s="238"/>
      <c r="M274" s="240"/>
    </row>
    <row r="275" spans="1:13" ht="12.75" customHeight="1" hidden="1">
      <c r="A275" s="223"/>
      <c r="B275" s="42"/>
      <c r="C275" s="336"/>
      <c r="D275" s="69"/>
      <c r="E275" s="238"/>
      <c r="F275" s="239"/>
      <c r="G275" s="238"/>
      <c r="H275" s="238"/>
      <c r="I275" s="240"/>
      <c r="J275" s="240"/>
      <c r="K275" s="238"/>
      <c r="L275" s="238"/>
      <c r="M275" s="240"/>
    </row>
    <row r="276" spans="1:13" ht="11.25" customHeight="1" hidden="1">
      <c r="A276" s="78"/>
      <c r="B276" s="42"/>
      <c r="C276" s="336"/>
      <c r="D276" s="69"/>
      <c r="E276" s="238"/>
      <c r="F276" s="239"/>
      <c r="G276" s="238"/>
      <c r="H276" s="238"/>
      <c r="I276" s="240"/>
      <c r="J276" s="240"/>
      <c r="K276" s="238"/>
      <c r="L276" s="238"/>
      <c r="M276" s="240"/>
    </row>
    <row r="277" spans="1:13" ht="12.75" customHeight="1" hidden="1">
      <c r="A277" s="78"/>
      <c r="B277" s="42"/>
      <c r="C277" s="336"/>
      <c r="D277" s="69"/>
      <c r="E277" s="238"/>
      <c r="F277" s="239"/>
      <c r="G277" s="238"/>
      <c r="H277" s="238"/>
      <c r="I277" s="240"/>
      <c r="J277" s="240"/>
      <c r="K277" s="238"/>
      <c r="L277" s="238"/>
      <c r="M277" s="240"/>
    </row>
    <row r="278" spans="1:13" ht="12.75" customHeight="1" hidden="1">
      <c r="A278" s="78"/>
      <c r="B278" s="42"/>
      <c r="C278" s="336"/>
      <c r="D278" s="69"/>
      <c r="E278" s="238"/>
      <c r="F278" s="239"/>
      <c r="G278" s="238"/>
      <c r="H278" s="238"/>
      <c r="I278" s="240"/>
      <c r="J278" s="240"/>
      <c r="K278" s="238"/>
      <c r="L278" s="238"/>
      <c r="M278" s="240"/>
    </row>
    <row r="279" spans="1:13" ht="19.5" customHeight="1" hidden="1">
      <c r="A279" s="180"/>
      <c r="B279" s="64"/>
      <c r="C279" s="336"/>
      <c r="D279" s="69"/>
      <c r="E279" s="238"/>
      <c r="F279" s="239"/>
      <c r="G279" s="238"/>
      <c r="H279" s="238"/>
      <c r="I279" s="240"/>
      <c r="J279" s="240"/>
      <c r="K279" s="238"/>
      <c r="L279" s="238"/>
      <c r="M279" s="240"/>
    </row>
    <row r="280" spans="1:13" ht="12.75" customHeight="1" hidden="1">
      <c r="A280" s="83"/>
      <c r="B280" s="338"/>
      <c r="C280" s="339"/>
      <c r="D280" s="160"/>
      <c r="E280" s="275"/>
      <c r="F280" s="276"/>
      <c r="G280" s="275"/>
      <c r="H280" s="275"/>
      <c r="I280" s="275"/>
      <c r="J280" s="275"/>
      <c r="K280" s="275"/>
      <c r="L280" s="277"/>
      <c r="M280" s="240"/>
    </row>
    <row r="281" spans="2:13" ht="12.75" customHeight="1" hidden="1">
      <c r="B281" s="38"/>
      <c r="C281" s="340"/>
      <c r="E281" s="341"/>
      <c r="F281" s="342"/>
      <c r="G281" s="341"/>
      <c r="H281" s="341"/>
      <c r="I281" s="341"/>
      <c r="J281" s="341"/>
      <c r="K281" s="341"/>
      <c r="L281" s="341"/>
      <c r="M281" s="240"/>
    </row>
    <row r="282" spans="1:13" ht="12.75" customHeight="1" hidden="1">
      <c r="A282" s="343"/>
      <c r="B282" s="30"/>
      <c r="C282" s="99"/>
      <c r="D282" s="9"/>
      <c r="E282" s="262"/>
      <c r="F282" s="344"/>
      <c r="G282" s="262"/>
      <c r="H282" s="262"/>
      <c r="I282" s="262"/>
      <c r="J282" s="262"/>
      <c r="K282" s="262"/>
      <c r="L282" s="262"/>
      <c r="M282" s="240"/>
    </row>
    <row r="283" spans="1:13" ht="14.25" customHeight="1" hidden="1">
      <c r="A283" s="258"/>
      <c r="B283" s="11"/>
      <c r="C283" s="99"/>
      <c r="D283" s="10"/>
      <c r="E283" s="259"/>
      <c r="F283" s="260"/>
      <c r="G283" s="261"/>
      <c r="H283" s="259"/>
      <c r="I283" s="261"/>
      <c r="J283" s="261"/>
      <c r="K283" s="261"/>
      <c r="L283" s="262"/>
      <c r="M283" s="240"/>
    </row>
    <row r="284" spans="1:13" ht="12.75" customHeight="1" hidden="1">
      <c r="A284" s="263"/>
      <c r="B284" s="243"/>
      <c r="C284" s="579"/>
      <c r="D284" s="345"/>
      <c r="E284" s="563"/>
      <c r="F284" s="562"/>
      <c r="G284" s="265"/>
      <c r="H284" s="563"/>
      <c r="I284" s="266"/>
      <c r="J284" s="266"/>
      <c r="K284" s="266"/>
      <c r="L284" s="267"/>
      <c r="M284" s="240"/>
    </row>
    <row r="285" spans="1:13" ht="57.75" customHeight="1" hidden="1">
      <c r="A285" s="268"/>
      <c r="B285" s="269"/>
      <c r="C285" s="579"/>
      <c r="D285" s="205"/>
      <c r="E285" s="563"/>
      <c r="F285" s="562"/>
      <c r="G285" s="270"/>
      <c r="H285" s="563"/>
      <c r="I285" s="271"/>
      <c r="J285" s="271"/>
      <c r="K285" s="272"/>
      <c r="L285" s="273"/>
      <c r="M285" s="240"/>
    </row>
    <row r="286" spans="1:13" ht="11.25" customHeight="1" hidden="1">
      <c r="A286" s="284"/>
      <c r="B286" s="285"/>
      <c r="C286" s="336"/>
      <c r="D286" s="79"/>
      <c r="E286" s="234"/>
      <c r="F286" s="237"/>
      <c r="G286" s="234"/>
      <c r="H286" s="234"/>
      <c r="I286" s="234"/>
      <c r="J286" s="234"/>
      <c r="K286" s="234"/>
      <c r="L286" s="234"/>
      <c r="M286" s="240"/>
    </row>
    <row r="287" spans="1:13" ht="9.75" customHeight="1" hidden="1">
      <c r="A287" s="236"/>
      <c r="B287" s="42"/>
      <c r="C287" s="336"/>
      <c r="D287" s="79"/>
      <c r="E287" s="232"/>
      <c r="F287" s="233"/>
      <c r="G287" s="238"/>
      <c r="H287" s="232"/>
      <c r="I287" s="232"/>
      <c r="J287" s="232"/>
      <c r="K287" s="232"/>
      <c r="L287" s="232"/>
      <c r="M287" s="240"/>
    </row>
    <row r="288" spans="1:13" ht="12.75" hidden="1">
      <c r="A288" s="78"/>
      <c r="B288" s="42"/>
      <c r="C288" s="336"/>
      <c r="D288" s="69"/>
      <c r="E288" s="238"/>
      <c r="F288" s="239"/>
      <c r="G288" s="238"/>
      <c r="H288" s="238"/>
      <c r="I288" s="240"/>
      <c r="J288" s="240"/>
      <c r="K288" s="238"/>
      <c r="L288" s="238"/>
      <c r="M288" s="240"/>
    </row>
    <row r="289" spans="1:13" ht="14.25" customHeight="1" hidden="1">
      <c r="A289" s="287"/>
      <c r="B289" s="285"/>
      <c r="C289" s="336"/>
      <c r="D289" s="79"/>
      <c r="E289" s="234"/>
      <c r="F289" s="237"/>
      <c r="G289" s="234"/>
      <c r="H289" s="234"/>
      <c r="I289" s="234"/>
      <c r="J289" s="234"/>
      <c r="K289" s="234"/>
      <c r="L289" s="232"/>
      <c r="M289" s="240"/>
    </row>
    <row r="290" spans="1:13" ht="12.75" customHeight="1" hidden="1">
      <c r="A290" s="236"/>
      <c r="B290" s="42"/>
      <c r="C290" s="336"/>
      <c r="D290" s="79"/>
      <c r="E290" s="234"/>
      <c r="F290" s="237"/>
      <c r="G290" s="234"/>
      <c r="H290" s="234"/>
      <c r="I290" s="234"/>
      <c r="J290" s="234"/>
      <c r="K290" s="234"/>
      <c r="L290" s="238"/>
      <c r="M290" s="240"/>
    </row>
    <row r="291" spans="1:13" ht="12" customHeight="1" hidden="1">
      <c r="A291" s="83"/>
      <c r="B291" s="228"/>
      <c r="C291" s="336"/>
      <c r="D291" s="69"/>
      <c r="E291" s="238"/>
      <c r="F291" s="239"/>
      <c r="G291" s="238"/>
      <c r="H291" s="238"/>
      <c r="I291" s="240"/>
      <c r="J291" s="240"/>
      <c r="K291" s="238"/>
      <c r="L291" s="238"/>
      <c r="M291" s="240"/>
    </row>
    <row r="292" spans="1:13" ht="12.75" customHeight="1" hidden="1">
      <c r="A292" s="223"/>
      <c r="B292" s="42"/>
      <c r="C292" s="336"/>
      <c r="D292" s="69"/>
      <c r="E292" s="238"/>
      <c r="F292" s="239"/>
      <c r="G292" s="238"/>
      <c r="H292" s="238"/>
      <c r="I292" s="240"/>
      <c r="J292" s="240"/>
      <c r="K292" s="238"/>
      <c r="L292" s="238"/>
      <c r="M292" s="240"/>
    </row>
    <row r="293" spans="1:13" ht="12.75" hidden="1">
      <c r="A293" s="1"/>
      <c r="B293" s="2"/>
      <c r="C293" s="79"/>
      <c r="D293" s="69"/>
      <c r="E293" s="329"/>
      <c r="F293" s="346"/>
      <c r="G293" s="329"/>
      <c r="H293" s="329"/>
      <c r="I293" s="329"/>
      <c r="J293" s="129"/>
      <c r="K293" s="329"/>
      <c r="L293" s="329"/>
      <c r="M293" s="129"/>
    </row>
    <row r="294" spans="1:13" ht="40.5" customHeight="1" hidden="1">
      <c r="A294" s="347"/>
      <c r="B294" s="3"/>
      <c r="C294" s="5"/>
      <c r="D294" s="263"/>
      <c r="E294" s="253"/>
      <c r="F294" s="254"/>
      <c r="G294" s="348"/>
      <c r="H294" s="349"/>
      <c r="I294" s="232"/>
      <c r="J294" s="6"/>
      <c r="K294" s="7"/>
      <c r="L294" s="7"/>
      <c r="M294" s="248"/>
    </row>
    <row r="295" spans="1:13" ht="12.75" hidden="1">
      <c r="A295" s="78"/>
      <c r="B295" s="3"/>
      <c r="C295" s="243"/>
      <c r="D295" s="243"/>
      <c r="E295" s="246"/>
      <c r="F295" s="247"/>
      <c r="G295" s="350"/>
      <c r="H295" s="351"/>
      <c r="I295" s="238"/>
      <c r="J295" s="352"/>
      <c r="K295" s="267"/>
      <c r="L295" s="267"/>
      <c r="M295" s="240"/>
    </row>
    <row r="296" spans="1:13" ht="12.75" hidden="1">
      <c r="A296" s="353"/>
      <c r="B296" s="3"/>
      <c r="C296" s="243"/>
      <c r="D296" s="243"/>
      <c r="E296" s="246"/>
      <c r="F296" s="247"/>
      <c r="G296" s="350"/>
      <c r="H296" s="351"/>
      <c r="I296" s="238"/>
      <c r="J296" s="352"/>
      <c r="K296" s="267"/>
      <c r="L296" s="267"/>
      <c r="M296" s="240"/>
    </row>
    <row r="297" spans="1:13" ht="12.75" hidden="1">
      <c r="A297" s="223"/>
      <c r="B297" s="3"/>
      <c r="C297" s="243"/>
      <c r="D297" s="243"/>
      <c r="E297" s="246"/>
      <c r="F297" s="247"/>
      <c r="G297" s="350"/>
      <c r="H297" s="351"/>
      <c r="I297" s="238"/>
      <c r="J297" s="352"/>
      <c r="K297" s="267"/>
      <c r="L297" s="267"/>
      <c r="M297" s="240"/>
    </row>
    <row r="298" spans="1:13" ht="12.75" hidden="1">
      <c r="A298" s="354"/>
      <c r="B298" s="3"/>
      <c r="C298" s="5"/>
      <c r="D298" s="243"/>
      <c r="E298" s="253"/>
      <c r="F298" s="254"/>
      <c r="G298" s="348"/>
      <c r="H298" s="349"/>
      <c r="I298" s="232"/>
      <c r="J298" s="6"/>
      <c r="K298" s="7"/>
      <c r="L298" s="7"/>
      <c r="M298" s="248"/>
    </row>
    <row r="299" spans="1:13" ht="12.75" hidden="1">
      <c r="A299" s="78"/>
      <c r="B299" s="3"/>
      <c r="C299" s="243"/>
      <c r="D299" s="243"/>
      <c r="E299" s="246"/>
      <c r="F299" s="246"/>
      <c r="G299" s="246"/>
      <c r="H299" s="246"/>
      <c r="I299" s="246"/>
      <c r="J299" s="246"/>
      <c r="K299" s="246"/>
      <c r="L299" s="246"/>
      <c r="M299" s="246"/>
    </row>
    <row r="300" spans="1:13" ht="12.75" hidden="1">
      <c r="A300" s="355"/>
      <c r="B300" s="3"/>
      <c r="C300" s="243"/>
      <c r="D300" s="243"/>
      <c r="E300" s="246"/>
      <c r="F300" s="247"/>
      <c r="G300" s="350"/>
      <c r="H300" s="351"/>
      <c r="I300" s="238"/>
      <c r="J300" s="352"/>
      <c r="K300" s="267"/>
      <c r="L300" s="267"/>
      <c r="M300" s="240"/>
    </row>
    <row r="301" spans="1:13" ht="12.75" hidden="1">
      <c r="A301" s="223"/>
      <c r="B301" s="3"/>
      <c r="C301" s="243"/>
      <c r="D301" s="243"/>
      <c r="E301" s="246"/>
      <c r="F301" s="247"/>
      <c r="G301" s="350"/>
      <c r="H301" s="351"/>
      <c r="I301" s="238"/>
      <c r="J301" s="352"/>
      <c r="K301" s="267"/>
      <c r="L301" s="267"/>
      <c r="M301" s="240"/>
    </row>
    <row r="302" spans="1:13" s="8" customFormat="1" ht="17.25" customHeight="1" hidden="1">
      <c r="A302" s="223"/>
      <c r="B302" s="4"/>
      <c r="C302" s="243"/>
      <c r="D302" s="5"/>
      <c r="E302" s="246"/>
      <c r="F302" s="247"/>
      <c r="G302" s="350"/>
      <c r="H302" s="351"/>
      <c r="I302" s="238"/>
      <c r="J302" s="6"/>
      <c r="K302" s="7"/>
      <c r="L302" s="7"/>
      <c r="M302" s="240"/>
    </row>
    <row r="303" spans="1:13" s="8" customFormat="1" ht="17.25" customHeight="1" hidden="1">
      <c r="A303" s="356"/>
      <c r="B303" s="4"/>
      <c r="C303" s="5"/>
      <c r="D303" s="5"/>
      <c r="E303" s="253"/>
      <c r="F303" s="254"/>
      <c r="G303" s="348"/>
      <c r="H303" s="349"/>
      <c r="I303" s="232"/>
      <c r="J303" s="6"/>
      <c r="K303" s="7"/>
      <c r="L303" s="7"/>
      <c r="M303" s="357"/>
    </row>
    <row r="304" spans="1:13" s="8" customFormat="1" ht="15.75" customHeight="1" hidden="1">
      <c r="A304" s="78"/>
      <c r="B304" s="4"/>
      <c r="C304" s="243"/>
      <c r="D304" s="5"/>
      <c r="E304" s="246"/>
      <c r="F304" s="247"/>
      <c r="G304" s="350"/>
      <c r="H304" s="351"/>
      <c r="I304" s="238"/>
      <c r="J304" s="6"/>
      <c r="K304" s="7"/>
      <c r="L304" s="7"/>
      <c r="M304" s="358"/>
    </row>
    <row r="305" spans="1:13" s="8" customFormat="1" ht="9.75" customHeight="1" hidden="1">
      <c r="A305" s="359"/>
      <c r="B305" s="4"/>
      <c r="C305" s="243"/>
      <c r="D305" s="5"/>
      <c r="E305" s="246"/>
      <c r="F305" s="247"/>
      <c r="G305" s="350"/>
      <c r="H305" s="351"/>
      <c r="I305" s="238"/>
      <c r="J305" s="6"/>
      <c r="K305" s="7"/>
      <c r="L305" s="7"/>
      <c r="M305" s="358"/>
    </row>
    <row r="306" spans="1:13" s="8" customFormat="1" ht="12.75" customHeight="1" hidden="1">
      <c r="A306" s="223"/>
      <c r="B306" s="4"/>
      <c r="C306" s="243"/>
      <c r="D306" s="5"/>
      <c r="E306" s="246"/>
      <c r="F306" s="247"/>
      <c r="G306" s="350"/>
      <c r="H306" s="351"/>
      <c r="I306" s="238"/>
      <c r="J306" s="6"/>
      <c r="K306" s="7"/>
      <c r="L306" s="7"/>
      <c r="M306" s="358"/>
    </row>
    <row r="307" spans="1:13" s="8" customFormat="1" ht="12.75" customHeight="1" hidden="1">
      <c r="A307" s="223"/>
      <c r="B307" s="4"/>
      <c r="C307" s="243"/>
      <c r="D307" s="5"/>
      <c r="E307" s="246"/>
      <c r="F307" s="247"/>
      <c r="G307" s="350"/>
      <c r="H307" s="351"/>
      <c r="I307" s="238"/>
      <c r="J307" s="6"/>
      <c r="K307" s="7"/>
      <c r="L307" s="7"/>
      <c r="M307" s="358"/>
    </row>
    <row r="308" spans="1:13" s="8" customFormat="1" ht="2.25" customHeight="1" hidden="1">
      <c r="A308" s="356"/>
      <c r="B308" s="4"/>
      <c r="C308" s="5"/>
      <c r="D308" s="5"/>
      <c r="E308" s="253"/>
      <c r="F308" s="253"/>
      <c r="G308" s="253"/>
      <c r="H308" s="253"/>
      <c r="I308" s="253"/>
      <c r="J308" s="253"/>
      <c r="K308" s="253"/>
      <c r="L308" s="253"/>
      <c r="M308" s="357"/>
    </row>
    <row r="309" spans="1:13" s="8" customFormat="1" ht="17.25" customHeight="1" hidden="1">
      <c r="A309" s="78"/>
      <c r="B309" s="4"/>
      <c r="C309" s="243"/>
      <c r="D309" s="5"/>
      <c r="E309" s="246"/>
      <c r="F309" s="247"/>
      <c r="G309" s="350"/>
      <c r="H309" s="351"/>
      <c r="I309" s="238"/>
      <c r="J309" s="6"/>
      <c r="K309" s="7"/>
      <c r="L309" s="7"/>
      <c r="M309" s="358"/>
    </row>
    <row r="310" spans="1:13" s="8" customFormat="1" ht="12" customHeight="1" hidden="1">
      <c r="A310" s="359"/>
      <c r="B310" s="4"/>
      <c r="C310" s="243"/>
      <c r="D310" s="5"/>
      <c r="E310" s="246"/>
      <c r="F310" s="247"/>
      <c r="G310" s="350"/>
      <c r="H310" s="351"/>
      <c r="I310" s="238"/>
      <c r="J310" s="6"/>
      <c r="K310" s="7"/>
      <c r="L310" s="7"/>
      <c r="M310" s="358"/>
    </row>
    <row r="311" spans="1:13" s="8" customFormat="1" ht="13.5" customHeight="1" hidden="1">
      <c r="A311" s="359"/>
      <c r="B311" s="4"/>
      <c r="C311" s="243"/>
      <c r="D311" s="5"/>
      <c r="E311" s="246"/>
      <c r="F311" s="247"/>
      <c r="G311" s="350"/>
      <c r="H311" s="351"/>
      <c r="I311" s="238"/>
      <c r="J311" s="6"/>
      <c r="K311" s="7"/>
      <c r="L311" s="7"/>
      <c r="M311" s="358"/>
    </row>
    <row r="312" spans="1:13" s="8" customFormat="1" ht="15" customHeight="1" hidden="1">
      <c r="A312" s="223"/>
      <c r="B312" s="4"/>
      <c r="C312" s="243"/>
      <c r="D312" s="5"/>
      <c r="E312" s="246"/>
      <c r="F312" s="247"/>
      <c r="G312" s="350"/>
      <c r="H312" s="351"/>
      <c r="I312" s="238"/>
      <c r="J312" s="6"/>
      <c r="K312" s="7"/>
      <c r="L312" s="7"/>
      <c r="M312" s="358"/>
    </row>
    <row r="313" spans="1:13" s="8" customFormat="1" ht="15.75" customHeight="1" hidden="1">
      <c r="A313" s="223"/>
      <c r="B313" s="4"/>
      <c r="C313" s="243"/>
      <c r="D313" s="5"/>
      <c r="E313" s="246"/>
      <c r="F313" s="247"/>
      <c r="G313" s="350"/>
      <c r="H313" s="351"/>
      <c r="I313" s="238"/>
      <c r="J313" s="6"/>
      <c r="K313" s="7"/>
      <c r="L313" s="7"/>
      <c r="M313" s="358"/>
    </row>
    <row r="314" spans="1:13" s="8" customFormat="1" ht="17.25" customHeight="1" hidden="1">
      <c r="A314" s="356"/>
      <c r="B314" s="4"/>
      <c r="C314" s="5"/>
      <c r="D314" s="5"/>
      <c r="E314" s="253"/>
      <c r="F314" s="253"/>
      <c r="G314" s="253"/>
      <c r="H314" s="253"/>
      <c r="I314" s="253"/>
      <c r="J314" s="253"/>
      <c r="K314" s="253"/>
      <c r="L314" s="253"/>
      <c r="M314" s="253"/>
    </row>
    <row r="315" spans="1:13" s="8" customFormat="1" ht="27.75" customHeight="1" hidden="1">
      <c r="A315" s="356"/>
      <c r="B315" s="4"/>
      <c r="C315" s="5"/>
      <c r="D315" s="5"/>
      <c r="E315" s="253"/>
      <c r="F315" s="254"/>
      <c r="G315" s="348"/>
      <c r="H315" s="349"/>
      <c r="I315" s="232"/>
      <c r="J315" s="6"/>
      <c r="K315" s="7"/>
      <c r="L315" s="7"/>
      <c r="M315" s="357"/>
    </row>
    <row r="316" spans="1:13" s="8" customFormat="1" ht="51.75" customHeight="1" hidden="1">
      <c r="A316" s="356"/>
      <c r="B316" s="4"/>
      <c r="C316" s="5"/>
      <c r="D316" s="5"/>
      <c r="E316" s="253"/>
      <c r="F316" s="254"/>
      <c r="G316" s="348"/>
      <c r="H316" s="349"/>
      <c r="I316" s="232"/>
      <c r="J316" s="6"/>
      <c r="K316" s="7"/>
      <c r="L316" s="7"/>
      <c r="M316" s="357"/>
    </row>
    <row r="317" spans="1:13" s="8" customFormat="1" ht="19.5" customHeight="1" hidden="1">
      <c r="A317" s="78"/>
      <c r="B317" s="4"/>
      <c r="C317" s="243"/>
      <c r="D317" s="5"/>
      <c r="E317" s="246"/>
      <c r="F317" s="246"/>
      <c r="G317" s="246"/>
      <c r="H317" s="246"/>
      <c r="I317" s="246"/>
      <c r="J317" s="246"/>
      <c r="K317" s="246"/>
      <c r="L317" s="246"/>
      <c r="M317" s="358"/>
    </row>
    <row r="318" spans="1:13" s="8" customFormat="1" ht="20.25" customHeight="1" hidden="1">
      <c r="A318" s="359"/>
      <c r="B318" s="4"/>
      <c r="C318" s="243"/>
      <c r="D318" s="5"/>
      <c r="E318" s="246"/>
      <c r="F318" s="247"/>
      <c r="G318" s="350"/>
      <c r="H318" s="351"/>
      <c r="I318" s="238"/>
      <c r="J318" s="6"/>
      <c r="K318" s="7"/>
      <c r="L318" s="7"/>
      <c r="M318" s="358"/>
    </row>
    <row r="319" spans="1:13" s="8" customFormat="1" ht="18" customHeight="1" hidden="1">
      <c r="A319" s="223"/>
      <c r="B319" s="4"/>
      <c r="C319" s="243"/>
      <c r="D319" s="5"/>
      <c r="E319" s="246"/>
      <c r="F319" s="247"/>
      <c r="G319" s="350"/>
      <c r="H319" s="351"/>
      <c r="I319" s="238"/>
      <c r="J319" s="6"/>
      <c r="K319" s="7"/>
      <c r="L319" s="7"/>
      <c r="M319" s="358"/>
    </row>
    <row r="320" spans="1:13" s="8" customFormat="1" ht="15" customHeight="1" hidden="1">
      <c r="A320" s="223"/>
      <c r="B320" s="4"/>
      <c r="C320" s="243"/>
      <c r="D320" s="5"/>
      <c r="E320" s="246"/>
      <c r="F320" s="247"/>
      <c r="G320" s="350"/>
      <c r="H320" s="351"/>
      <c r="I320" s="238"/>
      <c r="J320" s="6"/>
      <c r="K320" s="7"/>
      <c r="L320" s="7"/>
      <c r="M320" s="358"/>
    </row>
    <row r="321" spans="1:13" s="218" customFormat="1" ht="15" customHeight="1" hidden="1">
      <c r="A321" s="360"/>
      <c r="B321" s="361"/>
      <c r="C321" s="361"/>
      <c r="D321" s="362"/>
      <c r="E321" s="363"/>
      <c r="F321" s="363"/>
      <c r="G321" s="363"/>
      <c r="H321" s="363"/>
      <c r="I321" s="363"/>
      <c r="J321" s="364"/>
      <c r="K321" s="365"/>
      <c r="L321" s="364"/>
      <c r="M321" s="363"/>
    </row>
    <row r="322" spans="1:13" s="108" customFormat="1" ht="9" customHeight="1" hidden="1">
      <c r="A322" s="83"/>
      <c r="B322" s="303"/>
      <c r="C322" s="79"/>
      <c r="D322" s="79"/>
      <c r="E322" s="366"/>
      <c r="F322" s="367"/>
      <c r="G322" s="366"/>
      <c r="H322" s="366"/>
      <c r="I322" s="77"/>
      <c r="J322" s="77"/>
      <c r="K322" s="366"/>
      <c r="L322" s="366"/>
      <c r="M322" s="77"/>
    </row>
    <row r="323" spans="1:13" s="108" customFormat="1" ht="21.75" customHeight="1" hidden="1">
      <c r="A323" s="182"/>
      <c r="B323" s="303"/>
      <c r="C323" s="79"/>
      <c r="D323" s="79"/>
      <c r="E323" s="366"/>
      <c r="F323" s="367"/>
      <c r="G323" s="366"/>
      <c r="H323" s="366"/>
      <c r="I323" s="77"/>
      <c r="J323" s="77"/>
      <c r="K323" s="366"/>
      <c r="L323" s="366"/>
      <c r="M323" s="77"/>
    </row>
    <row r="324" spans="1:13" ht="22.5" customHeight="1" hidden="1">
      <c r="A324" s="368"/>
      <c r="B324" s="263"/>
      <c r="C324" s="228"/>
      <c r="D324" s="228"/>
      <c r="E324" s="248"/>
      <c r="F324" s="248"/>
      <c r="G324" s="248"/>
      <c r="H324" s="248"/>
      <c r="I324" s="248"/>
      <c r="J324" s="248"/>
      <c r="K324" s="248"/>
      <c r="L324" s="248"/>
      <c r="M324" s="248"/>
    </row>
    <row r="325" spans="1:13" ht="13.5" customHeight="1" hidden="1">
      <c r="A325" s="287"/>
      <c r="B325" s="263"/>
      <c r="C325" s="228"/>
      <c r="D325" s="228"/>
      <c r="E325" s="248"/>
      <c r="F325" s="286"/>
      <c r="G325" s="248"/>
      <c r="H325" s="248"/>
      <c r="I325" s="248"/>
      <c r="J325" s="248"/>
      <c r="K325" s="248"/>
      <c r="L325" s="248"/>
      <c r="M325" s="248"/>
    </row>
    <row r="326" spans="1:13" ht="13.5" customHeight="1" hidden="1">
      <c r="A326" s="83"/>
      <c r="B326" s="263"/>
      <c r="C326" s="228"/>
      <c r="D326" s="228"/>
      <c r="E326" s="248"/>
      <c r="F326" s="286"/>
      <c r="G326" s="248"/>
      <c r="H326" s="248"/>
      <c r="I326" s="248"/>
      <c r="J326" s="248"/>
      <c r="K326" s="248"/>
      <c r="L326" s="248"/>
      <c r="M326" s="248"/>
    </row>
    <row r="327" spans="1:13" ht="13.5" customHeight="1" hidden="1">
      <c r="A327" s="83"/>
      <c r="B327" s="263"/>
      <c r="C327" s="228"/>
      <c r="D327" s="228"/>
      <c r="E327" s="248"/>
      <c r="F327" s="286"/>
      <c r="G327" s="248"/>
      <c r="H327" s="248"/>
      <c r="I327" s="248"/>
      <c r="J327" s="248"/>
      <c r="K327" s="248"/>
      <c r="L327" s="248"/>
      <c r="M327" s="248"/>
    </row>
    <row r="328" spans="1:13" ht="13.5" customHeight="1" hidden="1">
      <c r="A328" s="78"/>
      <c r="B328" s="263"/>
      <c r="C328" s="228"/>
      <c r="D328" s="228"/>
      <c r="E328" s="248"/>
      <c r="F328" s="248"/>
      <c r="G328" s="248"/>
      <c r="H328" s="248"/>
      <c r="I328" s="248"/>
      <c r="J328" s="248"/>
      <c r="K328" s="248"/>
      <c r="L328" s="248"/>
      <c r="M328" s="248"/>
    </row>
    <row r="329" spans="1:13" ht="11.25" customHeight="1" hidden="1">
      <c r="A329" s="236"/>
      <c r="B329" s="69"/>
      <c r="C329" s="228"/>
      <c r="D329" s="228"/>
      <c r="E329" s="248"/>
      <c r="F329" s="286"/>
      <c r="G329" s="248"/>
      <c r="H329" s="248"/>
      <c r="I329" s="248"/>
      <c r="J329" s="248"/>
      <c r="K329" s="248"/>
      <c r="L329" s="330"/>
      <c r="M329" s="248"/>
    </row>
    <row r="330" spans="1:13" ht="13.5" customHeight="1" hidden="1">
      <c r="A330" s="74"/>
      <c r="B330" s="69"/>
      <c r="C330" s="228"/>
      <c r="D330" s="274"/>
      <c r="E330" s="369"/>
      <c r="F330" s="370"/>
      <c r="G330" s="369"/>
      <c r="H330" s="369"/>
      <c r="I330" s="369"/>
      <c r="J330" s="369"/>
      <c r="K330" s="369"/>
      <c r="L330" s="369"/>
      <c r="M330" s="248"/>
    </row>
    <row r="331" spans="1:13" ht="12" customHeight="1" hidden="1">
      <c r="A331" s="223"/>
      <c r="B331" s="69"/>
      <c r="C331" s="42"/>
      <c r="D331" s="274"/>
      <c r="E331" s="371"/>
      <c r="F331" s="372"/>
      <c r="G331" s="371"/>
      <c r="H331" s="371"/>
      <c r="I331" s="240"/>
      <c r="J331" s="240"/>
      <c r="K331" s="373"/>
      <c r="L331" s="330"/>
      <c r="M331" s="240"/>
    </row>
    <row r="332" spans="1:13" ht="12" customHeight="1" hidden="1">
      <c r="A332" s="83"/>
      <c r="B332" s="79"/>
      <c r="C332" s="42"/>
      <c r="D332" s="228"/>
      <c r="E332" s="374"/>
      <c r="F332" s="375"/>
      <c r="G332" s="374"/>
      <c r="H332" s="374"/>
      <c r="I332" s="374"/>
      <c r="J332" s="374"/>
      <c r="K332" s="374"/>
      <c r="L332" s="374"/>
      <c r="M332" s="248"/>
    </row>
    <row r="333" spans="1:13" ht="12" customHeight="1" hidden="1">
      <c r="A333" s="83"/>
      <c r="B333" s="79"/>
      <c r="C333" s="42"/>
      <c r="D333" s="228"/>
      <c r="E333" s="374"/>
      <c r="F333" s="375"/>
      <c r="G333" s="374"/>
      <c r="H333" s="374"/>
      <c r="I333" s="374"/>
      <c r="J333" s="374"/>
      <c r="K333" s="374"/>
      <c r="L333" s="374"/>
      <c r="M333" s="248"/>
    </row>
    <row r="334" spans="1:13" ht="2.25" customHeight="1" hidden="1">
      <c r="A334" s="223"/>
      <c r="B334" s="69"/>
      <c r="C334" s="42"/>
      <c r="D334" s="228"/>
      <c r="E334" s="330"/>
      <c r="F334" s="376"/>
      <c r="G334" s="330"/>
      <c r="H334" s="330"/>
      <c r="I334" s="240"/>
      <c r="J334" s="240"/>
      <c r="K334" s="330"/>
      <c r="L334" s="330"/>
      <c r="M334" s="240"/>
    </row>
    <row r="335" spans="1:13" ht="12" customHeight="1" hidden="1">
      <c r="A335" s="78"/>
      <c r="B335" s="69"/>
      <c r="C335" s="42"/>
      <c r="D335" s="42"/>
      <c r="E335" s="330"/>
      <c r="F335" s="376"/>
      <c r="G335" s="330"/>
      <c r="H335" s="330"/>
      <c r="I335" s="330"/>
      <c r="J335" s="330"/>
      <c r="K335" s="330"/>
      <c r="L335" s="330"/>
      <c r="M335" s="240"/>
    </row>
    <row r="336" spans="1:13" ht="12" customHeight="1" hidden="1">
      <c r="A336" s="78"/>
      <c r="B336" s="69"/>
      <c r="C336" s="42"/>
      <c r="D336" s="42"/>
      <c r="E336" s="330"/>
      <c r="F336" s="376"/>
      <c r="G336" s="330"/>
      <c r="H336" s="330"/>
      <c r="I336" s="240"/>
      <c r="J336" s="240"/>
      <c r="K336" s="330"/>
      <c r="L336" s="330"/>
      <c r="M336" s="240"/>
    </row>
    <row r="337" spans="1:13" ht="12" customHeight="1" hidden="1">
      <c r="A337" s="78"/>
      <c r="B337" s="69"/>
      <c r="C337" s="42"/>
      <c r="D337" s="42"/>
      <c r="E337" s="330"/>
      <c r="F337" s="376"/>
      <c r="G337" s="330"/>
      <c r="H337" s="330"/>
      <c r="I337" s="330"/>
      <c r="J337" s="330"/>
      <c r="K337" s="330"/>
      <c r="L337" s="330"/>
      <c r="M337" s="240"/>
    </row>
    <row r="338" spans="1:13" ht="12" customHeight="1" hidden="1">
      <c r="A338" s="78"/>
      <c r="B338" s="79"/>
      <c r="C338" s="228"/>
      <c r="D338" s="228"/>
      <c r="E338" s="330"/>
      <c r="F338" s="376"/>
      <c r="G338" s="330"/>
      <c r="H338" s="330"/>
      <c r="I338" s="240"/>
      <c r="J338" s="240"/>
      <c r="K338" s="330"/>
      <c r="L338" s="330"/>
      <c r="M338" s="240"/>
    </row>
    <row r="339" spans="1:13" ht="12" customHeight="1" hidden="1">
      <c r="A339" s="78"/>
      <c r="B339" s="79"/>
      <c r="C339" s="228"/>
      <c r="D339" s="228"/>
      <c r="E339" s="330"/>
      <c r="F339" s="376"/>
      <c r="G339" s="330"/>
      <c r="H339" s="330"/>
      <c r="I339" s="240"/>
      <c r="J339" s="240"/>
      <c r="K339" s="330"/>
      <c r="L339" s="330"/>
      <c r="M339" s="240"/>
    </row>
    <row r="340" spans="1:13" ht="12" customHeight="1" hidden="1">
      <c r="A340" s="78"/>
      <c r="B340" s="79"/>
      <c r="C340" s="228"/>
      <c r="D340" s="228"/>
      <c r="E340" s="330"/>
      <c r="F340" s="376"/>
      <c r="G340" s="330"/>
      <c r="H340" s="330"/>
      <c r="I340" s="330"/>
      <c r="J340" s="330"/>
      <c r="K340" s="330"/>
      <c r="L340" s="330"/>
      <c r="M340" s="248"/>
    </row>
    <row r="341" spans="1:13" ht="12" customHeight="1" hidden="1">
      <c r="A341" s="78"/>
      <c r="B341" s="79"/>
      <c r="C341" s="228"/>
      <c r="D341" s="228"/>
      <c r="E341" s="330"/>
      <c r="F341" s="376"/>
      <c r="G341" s="330"/>
      <c r="H341" s="330"/>
      <c r="I341" s="330"/>
      <c r="J341" s="330"/>
      <c r="K341" s="330"/>
      <c r="L341" s="330"/>
      <c r="M341" s="248"/>
    </row>
    <row r="342" spans="1:13" ht="12" customHeight="1" hidden="1">
      <c r="A342" s="83"/>
      <c r="B342" s="79"/>
      <c r="C342" s="228"/>
      <c r="D342" s="228"/>
      <c r="E342" s="374"/>
      <c r="F342" s="375"/>
      <c r="G342" s="374"/>
      <c r="H342" s="374"/>
      <c r="I342" s="374"/>
      <c r="J342" s="374"/>
      <c r="K342" s="374"/>
      <c r="L342" s="374"/>
      <c r="M342" s="248"/>
    </row>
    <row r="343" spans="1:13" ht="12" customHeight="1" hidden="1">
      <c r="A343" s="223"/>
      <c r="B343" s="69"/>
      <c r="C343" s="42"/>
      <c r="D343" s="42"/>
      <c r="E343" s="330"/>
      <c r="F343" s="376"/>
      <c r="G343" s="330"/>
      <c r="H343" s="330"/>
      <c r="I343" s="330"/>
      <c r="J343" s="330"/>
      <c r="K343" s="330"/>
      <c r="L343" s="330"/>
      <c r="M343" s="240"/>
    </row>
    <row r="344" spans="1:13" ht="12" customHeight="1" hidden="1">
      <c r="A344" s="78"/>
      <c r="B344" s="79"/>
      <c r="C344" s="228"/>
      <c r="D344" s="228"/>
      <c r="E344" s="330"/>
      <c r="F344" s="376"/>
      <c r="G344" s="330"/>
      <c r="H344" s="330"/>
      <c r="I344" s="240"/>
      <c r="J344" s="240"/>
      <c r="K344" s="330"/>
      <c r="L344" s="330"/>
      <c r="M344" s="248"/>
    </row>
    <row r="345" spans="1:13" ht="12" customHeight="1" hidden="1">
      <c r="A345" s="78"/>
      <c r="B345" s="79"/>
      <c r="C345" s="228"/>
      <c r="D345" s="228"/>
      <c r="E345" s="330"/>
      <c r="F345" s="376"/>
      <c r="G345" s="330"/>
      <c r="H345" s="330"/>
      <c r="I345" s="240"/>
      <c r="J345" s="240"/>
      <c r="K345" s="330"/>
      <c r="L345" s="330"/>
      <c r="M345" s="248"/>
    </row>
    <row r="346" spans="1:13" ht="12" customHeight="1" hidden="1">
      <c r="A346" s="78"/>
      <c r="B346" s="69"/>
      <c r="C346" s="228"/>
      <c r="D346" s="228"/>
      <c r="E346" s="330"/>
      <c r="F346" s="376"/>
      <c r="G346" s="330"/>
      <c r="H346" s="330"/>
      <c r="I346" s="330"/>
      <c r="J346" s="330"/>
      <c r="K346" s="330"/>
      <c r="L346" s="330"/>
      <c r="M346" s="248"/>
    </row>
    <row r="347" spans="1:13" ht="4.5" customHeight="1" hidden="1">
      <c r="A347" s="78"/>
      <c r="B347" s="69"/>
      <c r="C347" s="228"/>
      <c r="D347" s="228"/>
      <c r="E347" s="330"/>
      <c r="F347" s="376"/>
      <c r="G347" s="330"/>
      <c r="H347" s="330"/>
      <c r="I347" s="330"/>
      <c r="J347" s="330"/>
      <c r="K347" s="330"/>
      <c r="L347" s="330"/>
      <c r="M347" s="248"/>
    </row>
    <row r="348" spans="1:13" ht="12" customHeight="1" hidden="1">
      <c r="A348" s="223"/>
      <c r="B348" s="69"/>
      <c r="C348" s="42"/>
      <c r="D348" s="42"/>
      <c r="E348" s="330"/>
      <c r="F348" s="376"/>
      <c r="G348" s="330"/>
      <c r="H348" s="330"/>
      <c r="I348" s="240"/>
      <c r="J348" s="240"/>
      <c r="K348" s="330"/>
      <c r="L348" s="330"/>
      <c r="M348" s="240"/>
    </row>
    <row r="349" spans="1:13" ht="12" customHeight="1" hidden="1">
      <c r="A349" s="83"/>
      <c r="B349" s="69"/>
      <c r="C349" s="228"/>
      <c r="D349" s="228"/>
      <c r="E349" s="374"/>
      <c r="F349" s="375"/>
      <c r="G349" s="374"/>
      <c r="H349" s="374"/>
      <c r="I349" s="374"/>
      <c r="J349" s="374"/>
      <c r="K349" s="374"/>
      <c r="L349" s="374"/>
      <c r="M349" s="248"/>
    </row>
    <row r="350" spans="1:13" ht="12" customHeight="1" hidden="1">
      <c r="A350" s="83"/>
      <c r="B350" s="79"/>
      <c r="C350" s="228"/>
      <c r="D350" s="228"/>
      <c r="E350" s="374"/>
      <c r="F350" s="375"/>
      <c r="G350" s="374"/>
      <c r="H350" s="374"/>
      <c r="I350" s="374"/>
      <c r="J350" s="374"/>
      <c r="K350" s="374"/>
      <c r="L350" s="374"/>
      <c r="M350" s="248"/>
    </row>
    <row r="351" spans="1:13" ht="12" customHeight="1" hidden="1">
      <c r="A351" s="223"/>
      <c r="B351" s="79"/>
      <c r="C351" s="42"/>
      <c r="D351" s="228"/>
      <c r="E351" s="330"/>
      <c r="F351" s="376"/>
      <c r="G351" s="330"/>
      <c r="H351" s="330"/>
      <c r="I351" s="330"/>
      <c r="J351" s="330"/>
      <c r="K351" s="330"/>
      <c r="L351" s="330"/>
      <c r="M351" s="240"/>
    </row>
    <row r="352" spans="1:13" ht="12" customHeight="1" hidden="1">
      <c r="A352" s="223"/>
      <c r="B352" s="69"/>
      <c r="C352" s="42"/>
      <c r="D352" s="42"/>
      <c r="E352" s="330"/>
      <c r="F352" s="376"/>
      <c r="G352" s="330"/>
      <c r="H352" s="330"/>
      <c r="I352" s="330"/>
      <c r="J352" s="330"/>
      <c r="K352" s="330"/>
      <c r="L352" s="330"/>
      <c r="M352" s="240"/>
    </row>
    <row r="353" spans="1:13" ht="12" customHeight="1" hidden="1">
      <c r="A353" s="78"/>
      <c r="B353" s="69"/>
      <c r="C353" s="228"/>
      <c r="D353" s="228"/>
      <c r="E353" s="330"/>
      <c r="F353" s="376"/>
      <c r="G353" s="330"/>
      <c r="H353" s="330"/>
      <c r="I353" s="240"/>
      <c r="J353" s="240"/>
      <c r="K353" s="330"/>
      <c r="L353" s="330"/>
      <c r="M353" s="240"/>
    </row>
    <row r="354" spans="1:13" ht="12" customHeight="1" hidden="1">
      <c r="A354" s="78"/>
      <c r="B354" s="69"/>
      <c r="C354" s="228"/>
      <c r="D354" s="228"/>
      <c r="E354" s="330"/>
      <c r="F354" s="376"/>
      <c r="G354" s="330"/>
      <c r="H354" s="330"/>
      <c r="I354" s="330"/>
      <c r="J354" s="330"/>
      <c r="K354" s="330"/>
      <c r="L354" s="330"/>
      <c r="M354" s="248"/>
    </row>
    <row r="355" spans="1:13" ht="12" customHeight="1" hidden="1">
      <c r="A355" s="223"/>
      <c r="B355" s="69"/>
      <c r="C355" s="42"/>
      <c r="D355" s="42"/>
      <c r="E355" s="330"/>
      <c r="F355" s="376"/>
      <c r="G355" s="330"/>
      <c r="H355" s="330"/>
      <c r="I355" s="330"/>
      <c r="J355" s="330"/>
      <c r="K355" s="330"/>
      <c r="L355" s="330"/>
      <c r="M355" s="240"/>
    </row>
    <row r="356" spans="1:13" ht="12" customHeight="1" hidden="1">
      <c r="A356" s="78"/>
      <c r="B356" s="69"/>
      <c r="C356" s="228"/>
      <c r="D356" s="228"/>
      <c r="E356" s="330"/>
      <c r="F356" s="376"/>
      <c r="G356" s="330"/>
      <c r="H356" s="330"/>
      <c r="I356" s="240"/>
      <c r="J356" s="240"/>
      <c r="K356" s="330"/>
      <c r="L356" s="330"/>
      <c r="M356" s="240"/>
    </row>
    <row r="357" spans="1:13" ht="12" customHeight="1" hidden="1">
      <c r="A357" s="83"/>
      <c r="B357" s="69"/>
      <c r="C357" s="228"/>
      <c r="D357" s="228"/>
      <c r="E357" s="374"/>
      <c r="F357" s="375"/>
      <c r="G357" s="374"/>
      <c r="H357" s="374"/>
      <c r="I357" s="248"/>
      <c r="J357" s="248"/>
      <c r="K357" s="374"/>
      <c r="L357" s="374"/>
      <c r="M357" s="248"/>
    </row>
    <row r="358" spans="1:13" ht="12" customHeight="1" hidden="1">
      <c r="A358" s="83"/>
      <c r="B358" s="69"/>
      <c r="C358" s="228"/>
      <c r="D358" s="228"/>
      <c r="E358" s="374"/>
      <c r="F358" s="375"/>
      <c r="G358" s="374"/>
      <c r="H358" s="374"/>
      <c r="I358" s="248"/>
      <c r="J358" s="248"/>
      <c r="K358" s="374"/>
      <c r="L358" s="374"/>
      <c r="M358" s="248"/>
    </row>
    <row r="359" spans="1:13" ht="12" customHeight="1" hidden="1">
      <c r="A359" s="78"/>
      <c r="B359" s="69"/>
      <c r="C359" s="228"/>
      <c r="D359" s="228"/>
      <c r="E359" s="330"/>
      <c r="F359" s="330"/>
      <c r="G359" s="330"/>
      <c r="H359" s="330"/>
      <c r="I359" s="330"/>
      <c r="J359" s="330"/>
      <c r="K359" s="330"/>
      <c r="L359" s="330"/>
      <c r="M359" s="240"/>
    </row>
    <row r="360" spans="1:13" ht="12" customHeight="1" hidden="1">
      <c r="A360" s="78"/>
      <c r="B360" s="69"/>
      <c r="C360" s="228"/>
      <c r="D360" s="228"/>
      <c r="E360" s="330"/>
      <c r="F360" s="376"/>
      <c r="G360" s="330"/>
      <c r="H360" s="330"/>
      <c r="I360" s="240"/>
      <c r="J360" s="240"/>
      <c r="K360" s="330"/>
      <c r="L360" s="330"/>
      <c r="M360" s="240"/>
    </row>
    <row r="361" spans="1:13" ht="12" customHeight="1" hidden="1">
      <c r="A361" s="223"/>
      <c r="B361" s="69"/>
      <c r="C361" s="228"/>
      <c r="D361" s="228"/>
      <c r="E361" s="330"/>
      <c r="F361" s="376"/>
      <c r="G361" s="330"/>
      <c r="H361" s="330"/>
      <c r="I361" s="240"/>
      <c r="J361" s="240"/>
      <c r="K361" s="330"/>
      <c r="L361" s="330"/>
      <c r="M361" s="240"/>
    </row>
    <row r="362" spans="1:13" ht="12" customHeight="1" hidden="1">
      <c r="A362" s="78"/>
      <c r="B362" s="69"/>
      <c r="C362" s="228"/>
      <c r="D362" s="79"/>
      <c r="E362" s="330"/>
      <c r="F362" s="376"/>
      <c r="G362" s="330"/>
      <c r="H362" s="330"/>
      <c r="I362" s="240"/>
      <c r="J362" s="240"/>
      <c r="K362" s="330"/>
      <c r="L362" s="330"/>
      <c r="M362" s="240"/>
    </row>
    <row r="363" spans="1:13" ht="12" customHeight="1" hidden="1">
      <c r="A363" s="78"/>
      <c r="B363" s="69"/>
      <c r="C363" s="228"/>
      <c r="D363" s="79"/>
      <c r="E363" s="330"/>
      <c r="F363" s="376"/>
      <c r="G363" s="330"/>
      <c r="H363" s="330"/>
      <c r="I363" s="240"/>
      <c r="J363" s="240"/>
      <c r="K363" s="330"/>
      <c r="L363" s="330"/>
      <c r="M363" s="240"/>
    </row>
    <row r="364" spans="1:13" ht="12" customHeight="1" hidden="1">
      <c r="A364" s="223"/>
      <c r="B364" s="69"/>
      <c r="C364" s="228"/>
      <c r="D364" s="79"/>
      <c r="E364" s="330"/>
      <c r="F364" s="376"/>
      <c r="G364" s="330"/>
      <c r="H364" s="330"/>
      <c r="I364" s="240"/>
      <c r="J364" s="240"/>
      <c r="K364" s="330"/>
      <c r="L364" s="330"/>
      <c r="M364" s="240"/>
    </row>
    <row r="365" spans="1:13" ht="12" customHeight="1" hidden="1">
      <c r="A365" s="78"/>
      <c r="B365" s="69"/>
      <c r="C365" s="228"/>
      <c r="D365" s="79"/>
      <c r="E365" s="330"/>
      <c r="F365" s="376"/>
      <c r="G365" s="330"/>
      <c r="H365" s="330"/>
      <c r="I365" s="240"/>
      <c r="J365" s="240"/>
      <c r="K365" s="330"/>
      <c r="L365" s="330"/>
      <c r="M365" s="240"/>
    </row>
    <row r="366" spans="1:13" ht="12" customHeight="1" hidden="1">
      <c r="A366" s="78"/>
      <c r="B366" s="69"/>
      <c r="C366" s="228"/>
      <c r="D366" s="79"/>
      <c r="E366" s="330"/>
      <c r="F366" s="376"/>
      <c r="G366" s="330"/>
      <c r="H366" s="330"/>
      <c r="I366" s="240"/>
      <c r="J366" s="240"/>
      <c r="K366" s="330"/>
      <c r="L366" s="330"/>
      <c r="M366" s="240"/>
    </row>
    <row r="367" spans="1:13" ht="12" customHeight="1" hidden="1">
      <c r="A367" s="78"/>
      <c r="B367" s="69"/>
      <c r="C367" s="228"/>
      <c r="D367" s="79"/>
      <c r="E367" s="330"/>
      <c r="F367" s="376"/>
      <c r="G367" s="330"/>
      <c r="H367" s="330"/>
      <c r="I367" s="240"/>
      <c r="J367" s="240"/>
      <c r="K367" s="330"/>
      <c r="L367" s="330"/>
      <c r="M367" s="240"/>
    </row>
    <row r="368" spans="1:13" ht="12" customHeight="1" hidden="1">
      <c r="A368" s="78"/>
      <c r="B368" s="69"/>
      <c r="C368" s="228"/>
      <c r="D368" s="79"/>
      <c r="E368" s="330"/>
      <c r="F368" s="376"/>
      <c r="G368" s="330"/>
      <c r="H368" s="330"/>
      <c r="I368" s="240"/>
      <c r="J368" s="240"/>
      <c r="K368" s="330"/>
      <c r="L368" s="330"/>
      <c r="M368" s="240"/>
    </row>
    <row r="369" spans="1:13" ht="12" customHeight="1" hidden="1">
      <c r="A369" s="78"/>
      <c r="B369" s="69"/>
      <c r="C369" s="228"/>
      <c r="D369" s="79"/>
      <c r="E369" s="330"/>
      <c r="F369" s="376"/>
      <c r="G369" s="330"/>
      <c r="H369" s="330"/>
      <c r="I369" s="240"/>
      <c r="J369" s="240"/>
      <c r="K369" s="330"/>
      <c r="L369" s="330"/>
      <c r="M369" s="240"/>
    </row>
    <row r="370" spans="1:13" ht="12" customHeight="1" hidden="1">
      <c r="A370" s="78"/>
      <c r="B370" s="69"/>
      <c r="C370" s="228"/>
      <c r="D370" s="79"/>
      <c r="E370" s="330"/>
      <c r="F370" s="376"/>
      <c r="G370" s="330"/>
      <c r="H370" s="330"/>
      <c r="I370" s="240"/>
      <c r="J370" s="240"/>
      <c r="K370" s="330"/>
      <c r="L370" s="330"/>
      <c r="M370" s="240"/>
    </row>
    <row r="371" spans="1:13" ht="26.25" customHeight="1" hidden="1">
      <c r="A371" s="182"/>
      <c r="B371" s="69"/>
      <c r="C371" s="228"/>
      <c r="D371" s="79"/>
      <c r="E371" s="374"/>
      <c r="F371" s="375"/>
      <c r="G371" s="374"/>
      <c r="H371" s="374"/>
      <c r="I371" s="248"/>
      <c r="J371" s="248"/>
      <c r="K371" s="374"/>
      <c r="L371" s="374"/>
      <c r="M371" s="248"/>
    </row>
    <row r="372" spans="1:13" ht="12" customHeight="1" hidden="1">
      <c r="A372" s="83"/>
      <c r="B372" s="69"/>
      <c r="C372" s="228"/>
      <c r="D372" s="79"/>
      <c r="E372" s="374"/>
      <c r="F372" s="375"/>
      <c r="G372" s="374"/>
      <c r="H372" s="374"/>
      <c r="I372" s="248"/>
      <c r="J372" s="248"/>
      <c r="K372" s="374"/>
      <c r="L372" s="374"/>
      <c r="M372" s="248"/>
    </row>
    <row r="373" spans="1:13" ht="12" customHeight="1" hidden="1">
      <c r="A373" s="78"/>
      <c r="B373" s="69"/>
      <c r="C373" s="42"/>
      <c r="D373" s="79"/>
      <c r="E373" s="330"/>
      <c r="F373" s="376"/>
      <c r="G373" s="330"/>
      <c r="H373" s="330"/>
      <c r="I373" s="240"/>
      <c r="J373" s="240"/>
      <c r="K373" s="330"/>
      <c r="L373" s="330"/>
      <c r="M373" s="240"/>
    </row>
    <row r="374" spans="1:13" ht="12" customHeight="1" hidden="1">
      <c r="A374" s="78"/>
      <c r="B374" s="69"/>
      <c r="C374" s="42"/>
      <c r="D374" s="79"/>
      <c r="E374" s="330"/>
      <c r="F374" s="376"/>
      <c r="G374" s="330"/>
      <c r="H374" s="330"/>
      <c r="I374" s="240"/>
      <c r="J374" s="240"/>
      <c r="K374" s="330"/>
      <c r="L374" s="330"/>
      <c r="M374" s="240"/>
    </row>
    <row r="375" spans="1:13" ht="12" customHeight="1" hidden="1">
      <c r="A375" s="223"/>
      <c r="B375" s="69"/>
      <c r="C375" s="42"/>
      <c r="D375" s="79"/>
      <c r="E375" s="330"/>
      <c r="F375" s="376"/>
      <c r="G375" s="330"/>
      <c r="H375" s="330"/>
      <c r="I375" s="240"/>
      <c r="J375" s="240"/>
      <c r="K375" s="330"/>
      <c r="L375" s="330"/>
      <c r="M375" s="240"/>
    </row>
    <row r="376" spans="1:13" ht="12" customHeight="1" hidden="1">
      <c r="A376" s="78"/>
      <c r="B376" s="69"/>
      <c r="C376" s="42"/>
      <c r="D376" s="79"/>
      <c r="E376" s="330"/>
      <c r="F376" s="376"/>
      <c r="G376" s="330"/>
      <c r="H376" s="330"/>
      <c r="I376" s="240"/>
      <c r="J376" s="240"/>
      <c r="K376" s="330"/>
      <c r="L376" s="330"/>
      <c r="M376" s="240"/>
    </row>
    <row r="377" spans="1:13" ht="12" customHeight="1" hidden="1">
      <c r="A377" s="83"/>
      <c r="B377" s="79"/>
      <c r="C377" s="228"/>
      <c r="D377" s="79"/>
      <c r="E377" s="374"/>
      <c r="F377" s="375"/>
      <c r="G377" s="374"/>
      <c r="H377" s="374"/>
      <c r="I377" s="248"/>
      <c r="J377" s="248"/>
      <c r="K377" s="374"/>
      <c r="L377" s="374"/>
      <c r="M377" s="248"/>
    </row>
    <row r="378" spans="1:13" ht="12" customHeight="1" hidden="1">
      <c r="A378" s="78"/>
      <c r="B378" s="69"/>
      <c r="C378" s="228"/>
      <c r="D378" s="79"/>
      <c r="E378" s="374"/>
      <c r="F378" s="375"/>
      <c r="G378" s="374"/>
      <c r="H378" s="374"/>
      <c r="I378" s="248"/>
      <c r="J378" s="240"/>
      <c r="K378" s="330"/>
      <c r="L378" s="330"/>
      <c r="M378" s="248"/>
    </row>
    <row r="379" spans="1:13" ht="12" customHeight="1" hidden="1">
      <c r="A379" s="78"/>
      <c r="B379" s="69"/>
      <c r="C379" s="42"/>
      <c r="D379" s="79"/>
      <c r="E379" s="330"/>
      <c r="F379" s="376"/>
      <c r="G379" s="330"/>
      <c r="H379" s="330"/>
      <c r="I379" s="240"/>
      <c r="J379" s="240"/>
      <c r="K379" s="330"/>
      <c r="L379" s="330"/>
      <c r="M379" s="240"/>
    </row>
    <row r="380" spans="1:13" ht="12" customHeight="1" hidden="1">
      <c r="A380" s="78"/>
      <c r="B380" s="69"/>
      <c r="C380" s="42"/>
      <c r="D380" s="79"/>
      <c r="E380" s="330"/>
      <c r="F380" s="376"/>
      <c r="G380" s="330"/>
      <c r="H380" s="330"/>
      <c r="I380" s="240"/>
      <c r="J380" s="240"/>
      <c r="K380" s="330"/>
      <c r="L380" s="330"/>
      <c r="M380" s="240"/>
    </row>
    <row r="381" spans="1:13" ht="12" customHeight="1" hidden="1">
      <c r="A381" s="78"/>
      <c r="B381" s="69"/>
      <c r="C381" s="42"/>
      <c r="D381" s="79"/>
      <c r="E381" s="330"/>
      <c r="F381" s="376"/>
      <c r="G381" s="330"/>
      <c r="H381" s="330"/>
      <c r="I381" s="240"/>
      <c r="J381" s="240"/>
      <c r="K381" s="330"/>
      <c r="L381" s="330"/>
      <c r="M381" s="240"/>
    </row>
    <row r="382" spans="1:13" ht="12" customHeight="1" hidden="1">
      <c r="A382" s="78"/>
      <c r="B382" s="69"/>
      <c r="C382" s="42"/>
      <c r="D382" s="79"/>
      <c r="E382" s="330"/>
      <c r="F382" s="376"/>
      <c r="G382" s="330"/>
      <c r="H382" s="330"/>
      <c r="I382" s="240"/>
      <c r="J382" s="240"/>
      <c r="K382" s="330"/>
      <c r="L382" s="330"/>
      <c r="M382" s="240"/>
    </row>
    <row r="383" spans="1:13" ht="12" customHeight="1" hidden="1">
      <c r="A383" s="78"/>
      <c r="B383" s="69"/>
      <c r="C383" s="42"/>
      <c r="D383" s="79"/>
      <c r="E383" s="330"/>
      <c r="F383" s="376"/>
      <c r="G383" s="330"/>
      <c r="H383" s="330"/>
      <c r="I383" s="240"/>
      <c r="J383" s="240"/>
      <c r="K383" s="330"/>
      <c r="L383" s="330"/>
      <c r="M383" s="240"/>
    </row>
    <row r="384" spans="1:13" ht="12" customHeight="1" hidden="1">
      <c r="A384" s="78"/>
      <c r="B384" s="69"/>
      <c r="C384" s="42"/>
      <c r="D384" s="79"/>
      <c r="E384" s="330"/>
      <c r="F384" s="376"/>
      <c r="G384" s="330"/>
      <c r="H384" s="330"/>
      <c r="I384" s="240"/>
      <c r="J384" s="240"/>
      <c r="K384" s="330"/>
      <c r="L384" s="330"/>
      <c r="M384" s="240"/>
    </row>
    <row r="385" spans="1:13" ht="12" customHeight="1" hidden="1">
      <c r="A385" s="83"/>
      <c r="B385" s="69"/>
      <c r="C385" s="332"/>
      <c r="D385" s="228"/>
      <c r="E385" s="374"/>
      <c r="F385" s="374"/>
      <c r="G385" s="374"/>
      <c r="H385" s="374"/>
      <c r="I385" s="374"/>
      <c r="J385" s="248"/>
      <c r="K385" s="374"/>
      <c r="L385" s="374"/>
      <c r="M385" s="248"/>
    </row>
    <row r="386" spans="1:13" ht="12" customHeight="1" hidden="1">
      <c r="A386" s="83"/>
      <c r="B386" s="69"/>
      <c r="C386" s="332"/>
      <c r="D386" s="228"/>
      <c r="E386" s="374"/>
      <c r="F386" s="376"/>
      <c r="G386" s="330"/>
      <c r="H386" s="330"/>
      <c r="I386" s="248"/>
      <c r="J386" s="248"/>
      <c r="K386" s="374"/>
      <c r="L386" s="374"/>
      <c r="M386" s="248"/>
    </row>
    <row r="387" spans="1:13" ht="12" customHeight="1" hidden="1">
      <c r="A387" s="83"/>
      <c r="B387" s="69"/>
      <c r="C387" s="332"/>
      <c r="D387" s="228"/>
      <c r="E387" s="374"/>
      <c r="F387" s="376"/>
      <c r="G387" s="330"/>
      <c r="H387" s="330"/>
      <c r="I387" s="248"/>
      <c r="J387" s="248"/>
      <c r="K387" s="374"/>
      <c r="L387" s="374"/>
      <c r="M387" s="248"/>
    </row>
    <row r="388" spans="1:13" ht="66.75" customHeight="1" hidden="1">
      <c r="A388" s="182"/>
      <c r="B388" s="69"/>
      <c r="C388" s="332"/>
      <c r="D388" s="228"/>
      <c r="E388" s="374"/>
      <c r="F388" s="376"/>
      <c r="G388" s="330"/>
      <c r="H388" s="330"/>
      <c r="I388" s="248"/>
      <c r="J388" s="248"/>
      <c r="K388" s="374"/>
      <c r="L388" s="374"/>
      <c r="M388" s="248"/>
    </row>
    <row r="389" spans="1:13" ht="18.75" customHeight="1" hidden="1">
      <c r="A389" s="180"/>
      <c r="B389" s="69"/>
      <c r="C389" s="377"/>
      <c r="D389" s="42"/>
      <c r="E389" s="330"/>
      <c r="F389" s="376"/>
      <c r="G389" s="330"/>
      <c r="H389" s="330"/>
      <c r="I389" s="240"/>
      <c r="J389" s="240"/>
      <c r="K389" s="330"/>
      <c r="L389" s="330"/>
      <c r="M389" s="240"/>
    </row>
    <row r="390" spans="1:13" ht="18.75" customHeight="1" hidden="1">
      <c r="A390" s="182"/>
      <c r="B390" s="79"/>
      <c r="C390" s="332"/>
      <c r="D390" s="228"/>
      <c r="E390" s="374"/>
      <c r="F390" s="375"/>
      <c r="G390" s="374"/>
      <c r="H390" s="374"/>
      <c r="I390" s="248"/>
      <c r="J390" s="248"/>
      <c r="K390" s="374"/>
      <c r="L390" s="374"/>
      <c r="M390" s="248"/>
    </row>
    <row r="391" spans="1:13" ht="25.5" customHeight="1" hidden="1">
      <c r="A391" s="182"/>
      <c r="B391" s="79"/>
      <c r="C391" s="332"/>
      <c r="D391" s="228"/>
      <c r="E391" s="374"/>
      <c r="F391" s="375"/>
      <c r="G391" s="374"/>
      <c r="H391" s="374"/>
      <c r="I391" s="248"/>
      <c r="J391" s="248"/>
      <c r="K391" s="374"/>
      <c r="L391" s="374"/>
      <c r="M391" s="248"/>
    </row>
    <row r="392" spans="1:13" ht="24" customHeight="1" hidden="1">
      <c r="A392" s="178"/>
      <c r="B392" s="69"/>
      <c r="C392" s="228"/>
      <c r="D392" s="228"/>
      <c r="E392" s="374"/>
      <c r="F392" s="376"/>
      <c r="G392" s="330"/>
      <c r="H392" s="330"/>
      <c r="I392" s="248"/>
      <c r="J392" s="248"/>
      <c r="K392" s="374"/>
      <c r="L392" s="374"/>
      <c r="M392" s="248"/>
    </row>
    <row r="393" spans="1:13" ht="24" customHeight="1" hidden="1">
      <c r="A393" s="177"/>
      <c r="B393" s="69"/>
      <c r="C393" s="228"/>
      <c r="D393" s="228"/>
      <c r="E393" s="374"/>
      <c r="F393" s="376"/>
      <c r="G393" s="330"/>
      <c r="H393" s="330"/>
      <c r="I393" s="248"/>
      <c r="J393" s="248"/>
      <c r="K393" s="374"/>
      <c r="L393" s="374"/>
      <c r="M393" s="248"/>
    </row>
    <row r="394" spans="1:13" ht="19.5" customHeight="1" hidden="1">
      <c r="A394" s="177"/>
      <c r="B394" s="69"/>
      <c r="C394" s="228"/>
      <c r="D394" s="228"/>
      <c r="E394" s="374"/>
      <c r="F394" s="376"/>
      <c r="G394" s="330"/>
      <c r="H394" s="330"/>
      <c r="I394" s="248"/>
      <c r="J394" s="248"/>
      <c r="K394" s="374"/>
      <c r="L394" s="374"/>
      <c r="M394" s="248"/>
    </row>
    <row r="395" spans="1:13" ht="12" customHeight="1" hidden="1">
      <c r="A395" s="78"/>
      <c r="B395" s="69"/>
      <c r="C395" s="42"/>
      <c r="D395" s="228"/>
      <c r="E395" s="330"/>
      <c r="F395" s="376"/>
      <c r="G395" s="330"/>
      <c r="H395" s="330"/>
      <c r="I395" s="240"/>
      <c r="J395" s="240"/>
      <c r="K395" s="330"/>
      <c r="L395" s="330"/>
      <c r="M395" s="240"/>
    </row>
    <row r="396" spans="1:13" s="108" customFormat="1" ht="12" customHeight="1" hidden="1">
      <c r="A396" s="83"/>
      <c r="B396" s="79"/>
      <c r="C396" s="228"/>
      <c r="D396" s="228"/>
      <c r="E396" s="374"/>
      <c r="F396" s="375"/>
      <c r="G396" s="374"/>
      <c r="H396" s="374"/>
      <c r="I396" s="248"/>
      <c r="J396" s="248"/>
      <c r="K396" s="374"/>
      <c r="L396" s="374"/>
      <c r="M396" s="248"/>
    </row>
    <row r="397" spans="1:13" s="108" customFormat="1" ht="2.25" customHeight="1" hidden="1">
      <c r="A397" s="83"/>
      <c r="B397" s="79"/>
      <c r="C397" s="228"/>
      <c r="D397" s="228"/>
      <c r="E397" s="374"/>
      <c r="F397" s="375"/>
      <c r="G397" s="374"/>
      <c r="H397" s="374"/>
      <c r="I397" s="248"/>
      <c r="J397" s="248"/>
      <c r="K397" s="374"/>
      <c r="L397" s="374"/>
      <c r="M397" s="248"/>
    </row>
    <row r="398" spans="1:13" s="108" customFormat="1" ht="25.5" customHeight="1" hidden="1">
      <c r="A398" s="182"/>
      <c r="B398" s="79"/>
      <c r="C398" s="228"/>
      <c r="D398" s="228"/>
      <c r="E398" s="374"/>
      <c r="F398" s="375"/>
      <c r="G398" s="374"/>
      <c r="H398" s="374"/>
      <c r="I398" s="248"/>
      <c r="J398" s="248"/>
      <c r="K398" s="374"/>
      <c r="L398" s="374"/>
      <c r="M398" s="248"/>
    </row>
    <row r="399" spans="1:13" s="108" customFormat="1" ht="30" customHeight="1" hidden="1">
      <c r="A399" s="182"/>
      <c r="B399" s="79"/>
      <c r="C399" s="228"/>
      <c r="D399" s="228"/>
      <c r="E399" s="374"/>
      <c r="F399" s="375"/>
      <c r="G399" s="374"/>
      <c r="H399" s="374"/>
      <c r="I399" s="248"/>
      <c r="J399" s="248"/>
      <c r="K399" s="374"/>
      <c r="L399" s="374"/>
      <c r="M399" s="248"/>
    </row>
    <row r="400" spans="1:13" s="108" customFormat="1" ht="21.75" customHeight="1" hidden="1">
      <c r="A400" s="177"/>
      <c r="B400" s="79"/>
      <c r="C400" s="42"/>
      <c r="D400" s="228"/>
      <c r="E400" s="374"/>
      <c r="F400" s="375"/>
      <c r="G400" s="374"/>
      <c r="H400" s="374"/>
      <c r="I400" s="248"/>
      <c r="J400" s="248"/>
      <c r="K400" s="374"/>
      <c r="L400" s="374"/>
      <c r="M400" s="248"/>
    </row>
    <row r="401" spans="1:13" ht="12" customHeight="1" hidden="1">
      <c r="A401" s="78"/>
      <c r="B401" s="69"/>
      <c r="C401" s="42"/>
      <c r="D401" s="228"/>
      <c r="E401" s="330"/>
      <c r="F401" s="376"/>
      <c r="G401" s="330"/>
      <c r="H401" s="330"/>
      <c r="I401" s="240"/>
      <c r="J401" s="240"/>
      <c r="K401" s="330"/>
      <c r="L401" s="330"/>
      <c r="M401" s="240"/>
    </row>
    <row r="402" spans="1:13" ht="12" customHeight="1" hidden="1">
      <c r="A402" s="78"/>
      <c r="B402" s="69"/>
      <c r="C402" s="42"/>
      <c r="D402" s="228"/>
      <c r="E402" s="330"/>
      <c r="F402" s="376"/>
      <c r="G402" s="330"/>
      <c r="H402" s="330"/>
      <c r="I402" s="240"/>
      <c r="J402" s="240"/>
      <c r="K402" s="330"/>
      <c r="L402" s="330"/>
      <c r="M402" s="240"/>
    </row>
    <row r="403" spans="1:13" ht="12" customHeight="1" hidden="1">
      <c r="A403" s="78"/>
      <c r="B403" s="69"/>
      <c r="C403" s="42"/>
      <c r="D403" s="228"/>
      <c r="E403" s="330"/>
      <c r="F403" s="376"/>
      <c r="G403" s="330"/>
      <c r="H403" s="330"/>
      <c r="I403" s="240"/>
      <c r="J403" s="240"/>
      <c r="K403" s="330"/>
      <c r="L403" s="330"/>
      <c r="M403" s="240"/>
    </row>
    <row r="404" spans="1:13" ht="12" customHeight="1" hidden="1">
      <c r="A404" s="333"/>
      <c r="B404" s="69"/>
      <c r="C404" s="42"/>
      <c r="D404" s="228"/>
      <c r="E404" s="330"/>
      <c r="F404" s="376"/>
      <c r="G404" s="330"/>
      <c r="H404" s="330"/>
      <c r="I404" s="240"/>
      <c r="J404" s="240"/>
      <c r="K404" s="330"/>
      <c r="L404" s="330"/>
      <c r="M404" s="240"/>
    </row>
    <row r="405" spans="1:13" ht="12" customHeight="1" hidden="1">
      <c r="A405" s="223"/>
      <c r="B405" s="69"/>
      <c r="C405" s="42"/>
      <c r="D405" s="228"/>
      <c r="E405" s="330"/>
      <c r="F405" s="376"/>
      <c r="G405" s="330"/>
      <c r="H405" s="330"/>
      <c r="I405" s="240"/>
      <c r="J405" s="240"/>
      <c r="K405" s="330"/>
      <c r="L405" s="330"/>
      <c r="M405" s="240"/>
    </row>
    <row r="406" spans="1:13" s="108" customFormat="1" ht="27" customHeight="1" hidden="1">
      <c r="A406" s="182"/>
      <c r="B406" s="79"/>
      <c r="C406" s="79"/>
      <c r="D406" s="79"/>
      <c r="E406" s="366"/>
      <c r="F406" s="367"/>
      <c r="G406" s="366"/>
      <c r="H406" s="366"/>
      <c r="I406" s="77"/>
      <c r="J406" s="77"/>
      <c r="K406" s="366"/>
      <c r="L406" s="366"/>
      <c r="M406" s="77"/>
    </row>
    <row r="407" spans="1:13" s="108" customFormat="1" ht="25.5" customHeight="1" hidden="1">
      <c r="A407" s="182"/>
      <c r="B407" s="79"/>
      <c r="C407" s="79"/>
      <c r="D407" s="79"/>
      <c r="E407" s="366"/>
      <c r="F407" s="367"/>
      <c r="G407" s="366"/>
      <c r="H407" s="366"/>
      <c r="I407" s="77"/>
      <c r="J407" s="77"/>
      <c r="K407" s="366"/>
      <c r="L407" s="366"/>
      <c r="M407" s="77"/>
    </row>
    <row r="408" spans="1:13" s="108" customFormat="1" ht="25.5" customHeight="1" hidden="1">
      <c r="A408" s="227"/>
      <c r="B408" s="79"/>
      <c r="C408" s="79"/>
      <c r="D408" s="79"/>
      <c r="E408" s="366"/>
      <c r="F408" s="367"/>
      <c r="G408" s="366"/>
      <c r="H408" s="366"/>
      <c r="I408" s="77"/>
      <c r="J408" s="77"/>
      <c r="K408" s="366"/>
      <c r="L408" s="366"/>
      <c r="M408" s="77"/>
    </row>
    <row r="409" spans="1:13" ht="12" customHeight="1" hidden="1">
      <c r="A409" s="223"/>
      <c r="B409" s="69"/>
      <c r="C409" s="79"/>
      <c r="D409" s="79"/>
      <c r="E409" s="378"/>
      <c r="F409" s="379"/>
      <c r="G409" s="378"/>
      <c r="H409" s="378"/>
      <c r="I409" s="129"/>
      <c r="J409" s="129"/>
      <c r="K409" s="378"/>
      <c r="L409" s="378"/>
      <c r="M409" s="129"/>
    </row>
    <row r="410" spans="1:13" s="283" customFormat="1" ht="27" customHeight="1" hidden="1">
      <c r="A410" s="182"/>
      <c r="B410" s="327"/>
      <c r="C410" s="79"/>
      <c r="D410" s="79"/>
      <c r="E410" s="77"/>
      <c r="F410" s="380"/>
      <c r="G410" s="381"/>
      <c r="H410" s="381"/>
      <c r="I410" s="77"/>
      <c r="J410" s="381"/>
      <c r="K410" s="382"/>
      <c r="L410" s="382"/>
      <c r="M410" s="77"/>
    </row>
    <row r="411" spans="1:13" ht="24" customHeight="1" hidden="1">
      <c r="A411" s="182"/>
      <c r="B411" s="327"/>
      <c r="C411" s="79"/>
      <c r="D411" s="79"/>
      <c r="E411" s="77"/>
      <c r="F411" s="179"/>
      <c r="G411" s="77"/>
      <c r="H411" s="77"/>
      <c r="I411" s="77"/>
      <c r="J411" s="77"/>
      <c r="K411" s="84"/>
      <c r="L411" s="84"/>
      <c r="M411" s="77"/>
    </row>
    <row r="412" spans="1:13" s="101" customFormat="1" ht="69.75" customHeight="1" hidden="1">
      <c r="A412" s="383"/>
      <c r="B412" s="384"/>
      <c r="C412" s="79"/>
      <c r="D412" s="384"/>
      <c r="E412" s="385"/>
      <c r="F412" s="386"/>
      <c r="G412" s="385"/>
      <c r="H412" s="385"/>
      <c r="I412" s="385"/>
      <c r="J412" s="387"/>
      <c r="K412" s="387"/>
      <c r="L412" s="388"/>
      <c r="M412" s="385"/>
    </row>
    <row r="413" spans="1:13" ht="12.75" hidden="1">
      <c r="A413" s="83"/>
      <c r="B413" s="79"/>
      <c r="C413" s="79"/>
      <c r="D413" s="79"/>
      <c r="E413" s="366"/>
      <c r="F413" s="367"/>
      <c r="G413" s="366"/>
      <c r="H413" s="366"/>
      <c r="I413" s="77"/>
      <c r="J413" s="77"/>
      <c r="K413" s="366"/>
      <c r="L413" s="366"/>
      <c r="M413" s="77"/>
    </row>
    <row r="414" spans="1:13" s="108" customFormat="1" ht="12.75" hidden="1">
      <c r="A414" s="83"/>
      <c r="B414" s="79"/>
      <c r="C414" s="79"/>
      <c r="D414" s="79"/>
      <c r="E414" s="366"/>
      <c r="F414" s="367"/>
      <c r="G414" s="366"/>
      <c r="H414" s="366"/>
      <c r="I414" s="77"/>
      <c r="J414" s="77"/>
      <c r="K414" s="366"/>
      <c r="L414" s="366"/>
      <c r="M414" s="77"/>
    </row>
    <row r="415" spans="1:13" ht="13.5" customHeight="1" hidden="1">
      <c r="A415" s="287"/>
      <c r="B415" s="327"/>
      <c r="C415" s="79"/>
      <c r="D415" s="79"/>
      <c r="E415" s="77"/>
      <c r="F415" s="179"/>
      <c r="G415" s="77"/>
      <c r="H415" s="77"/>
      <c r="I415" s="77"/>
      <c r="J415" s="77"/>
      <c r="K415" s="77"/>
      <c r="L415" s="77"/>
      <c r="M415" s="77"/>
    </row>
    <row r="416" spans="1:13" ht="9" customHeight="1" hidden="1">
      <c r="A416" s="236"/>
      <c r="B416" s="69"/>
      <c r="C416" s="327"/>
      <c r="D416" s="327"/>
      <c r="E416" s="77"/>
      <c r="F416" s="179"/>
      <c r="G416" s="77"/>
      <c r="H416" s="77"/>
      <c r="I416" s="77"/>
      <c r="J416" s="77"/>
      <c r="K416" s="77"/>
      <c r="L416" s="378"/>
      <c r="M416" s="77"/>
    </row>
    <row r="417" spans="1:13" ht="12" customHeight="1" hidden="1">
      <c r="A417" s="278"/>
      <c r="B417" s="389"/>
      <c r="C417" s="79"/>
      <c r="D417" s="160"/>
      <c r="E417" s="390"/>
      <c r="F417" s="391"/>
      <c r="G417" s="390"/>
      <c r="H417" s="390"/>
      <c r="I417" s="390"/>
      <c r="J417" s="390"/>
      <c r="K417" s="390"/>
      <c r="L417" s="390"/>
      <c r="M417" s="77"/>
    </row>
    <row r="418" spans="1:13" ht="12" customHeight="1" hidden="1">
      <c r="A418" s="78"/>
      <c r="B418" s="69"/>
      <c r="C418" s="79"/>
      <c r="D418" s="160"/>
      <c r="E418" s="392"/>
      <c r="F418" s="393"/>
      <c r="G418" s="392"/>
      <c r="H418" s="392"/>
      <c r="I418" s="129"/>
      <c r="J418" s="129"/>
      <c r="K418" s="394"/>
      <c r="L418" s="378"/>
      <c r="M418" s="77"/>
    </row>
    <row r="419" spans="1:13" ht="12" customHeight="1" hidden="1">
      <c r="A419" s="83"/>
      <c r="B419" s="79"/>
      <c r="C419" s="79"/>
      <c r="D419" s="79"/>
      <c r="E419" s="366"/>
      <c r="F419" s="367"/>
      <c r="G419" s="366"/>
      <c r="H419" s="366"/>
      <c r="I419" s="366"/>
      <c r="J419" s="366"/>
      <c r="K419" s="366"/>
      <c r="L419" s="366"/>
      <c r="M419" s="77"/>
    </row>
    <row r="420" spans="1:13" ht="12" customHeight="1" hidden="1">
      <c r="A420" s="83"/>
      <c r="B420" s="79"/>
      <c r="C420" s="79"/>
      <c r="D420" s="79"/>
      <c r="E420" s="366"/>
      <c r="F420" s="367"/>
      <c r="G420" s="366"/>
      <c r="H420" s="366"/>
      <c r="I420" s="366"/>
      <c r="J420" s="366"/>
      <c r="K420" s="366"/>
      <c r="L420" s="366"/>
      <c r="M420" s="77"/>
    </row>
    <row r="421" spans="1:13" ht="12" customHeight="1" hidden="1">
      <c r="A421" s="245"/>
      <c r="B421" s="395"/>
      <c r="C421" s="79"/>
      <c r="D421" s="396"/>
      <c r="E421" s="394"/>
      <c r="F421" s="397"/>
      <c r="G421" s="394"/>
      <c r="H421" s="394"/>
      <c r="I421" s="129"/>
      <c r="J421" s="129"/>
      <c r="K421" s="378"/>
      <c r="L421" s="378"/>
      <c r="M421" s="77"/>
    </row>
    <row r="422" spans="1:13" ht="12" customHeight="1" hidden="1">
      <c r="A422" s="83"/>
      <c r="B422" s="79"/>
      <c r="C422" s="79"/>
      <c r="D422" s="79"/>
      <c r="E422" s="366"/>
      <c r="F422" s="367"/>
      <c r="G422" s="366"/>
      <c r="H422" s="366"/>
      <c r="I422" s="77"/>
      <c r="J422" s="77"/>
      <c r="K422" s="366"/>
      <c r="L422" s="366"/>
      <c r="M422" s="77"/>
    </row>
    <row r="423" spans="1:13" ht="12" customHeight="1" hidden="1">
      <c r="A423" s="252"/>
      <c r="B423" s="396"/>
      <c r="C423" s="79"/>
      <c r="D423" s="303"/>
      <c r="E423" s="398"/>
      <c r="F423" s="399"/>
      <c r="G423" s="398"/>
      <c r="H423" s="398"/>
      <c r="I423" s="77"/>
      <c r="J423" s="77"/>
      <c r="K423" s="366"/>
      <c r="L423" s="366"/>
      <c r="M423" s="77"/>
    </row>
    <row r="424" spans="1:13" ht="12" customHeight="1" hidden="1">
      <c r="A424" s="83"/>
      <c r="B424" s="79"/>
      <c r="C424" s="79"/>
      <c r="D424" s="79"/>
      <c r="E424" s="366"/>
      <c r="F424" s="367"/>
      <c r="G424" s="366"/>
      <c r="H424" s="366"/>
      <c r="I424" s="366"/>
      <c r="J424" s="366"/>
      <c r="K424" s="366"/>
      <c r="L424" s="366"/>
      <c r="M424" s="77"/>
    </row>
    <row r="425" spans="1:13" ht="12" customHeight="1" hidden="1">
      <c r="A425" s="78"/>
      <c r="B425" s="69"/>
      <c r="C425" s="79"/>
      <c r="D425" s="79"/>
      <c r="E425" s="378"/>
      <c r="F425" s="379"/>
      <c r="G425" s="378"/>
      <c r="H425" s="378"/>
      <c r="I425" s="129"/>
      <c r="J425" s="129"/>
      <c r="K425" s="378"/>
      <c r="L425" s="378"/>
      <c r="M425" s="77"/>
    </row>
    <row r="426" spans="1:13" ht="12" customHeight="1" hidden="1">
      <c r="A426" s="78"/>
      <c r="B426" s="69"/>
      <c r="C426" s="79"/>
      <c r="D426" s="79"/>
      <c r="E426" s="378"/>
      <c r="F426" s="379"/>
      <c r="G426" s="378"/>
      <c r="H426" s="378"/>
      <c r="I426" s="129"/>
      <c r="J426" s="129"/>
      <c r="K426" s="378"/>
      <c r="L426" s="378"/>
      <c r="M426" s="77"/>
    </row>
    <row r="427" spans="1:13" ht="12" customHeight="1" hidden="1">
      <c r="A427" s="245"/>
      <c r="B427" s="395"/>
      <c r="C427" s="79"/>
      <c r="D427" s="303"/>
      <c r="E427" s="400"/>
      <c r="F427" s="401"/>
      <c r="G427" s="400"/>
      <c r="H427" s="400"/>
      <c r="I427" s="129"/>
      <c r="J427" s="129"/>
      <c r="K427" s="378"/>
      <c r="L427" s="378"/>
      <c r="M427" s="77"/>
    </row>
    <row r="428" spans="1:13" ht="12" customHeight="1" hidden="1">
      <c r="A428" s="78"/>
      <c r="B428" s="69"/>
      <c r="C428" s="79"/>
      <c r="D428" s="79"/>
      <c r="E428" s="378"/>
      <c r="F428" s="379"/>
      <c r="G428" s="378"/>
      <c r="H428" s="378"/>
      <c r="I428" s="378"/>
      <c r="J428" s="378"/>
      <c r="K428" s="378"/>
      <c r="L428" s="378"/>
      <c r="M428" s="77"/>
    </row>
    <row r="429" spans="1:13" ht="12" customHeight="1" hidden="1">
      <c r="A429" s="83"/>
      <c r="B429" s="79"/>
      <c r="C429" s="79"/>
      <c r="D429" s="79"/>
      <c r="E429" s="366"/>
      <c r="F429" s="367"/>
      <c r="G429" s="366"/>
      <c r="H429" s="366"/>
      <c r="I429" s="366"/>
      <c r="J429" s="366"/>
      <c r="K429" s="366"/>
      <c r="L429" s="366"/>
      <c r="M429" s="77"/>
    </row>
    <row r="430" spans="1:13" ht="12" customHeight="1" hidden="1">
      <c r="A430" s="83"/>
      <c r="B430" s="79"/>
      <c r="C430" s="79"/>
      <c r="D430" s="79"/>
      <c r="E430" s="366"/>
      <c r="F430" s="367"/>
      <c r="G430" s="366"/>
      <c r="H430" s="366"/>
      <c r="I430" s="366"/>
      <c r="J430" s="366"/>
      <c r="K430" s="366"/>
      <c r="L430" s="366"/>
      <c r="M430" s="77"/>
    </row>
    <row r="431" spans="1:13" ht="12" customHeight="1" hidden="1">
      <c r="A431" s="78"/>
      <c r="B431" s="69"/>
      <c r="C431" s="79"/>
      <c r="D431" s="79"/>
      <c r="E431" s="378"/>
      <c r="F431" s="379"/>
      <c r="G431" s="378"/>
      <c r="H431" s="378"/>
      <c r="I431" s="129"/>
      <c r="J431" s="378"/>
      <c r="K431" s="378"/>
      <c r="L431" s="378"/>
      <c r="M431" s="77"/>
    </row>
    <row r="432" spans="1:13" ht="12" customHeight="1" hidden="1">
      <c r="A432" s="245"/>
      <c r="B432" s="395"/>
      <c r="C432" s="79"/>
      <c r="D432" s="303"/>
      <c r="E432" s="400"/>
      <c r="F432" s="401"/>
      <c r="G432" s="400"/>
      <c r="H432" s="400"/>
      <c r="I432" s="129"/>
      <c r="J432" s="129"/>
      <c r="K432" s="378"/>
      <c r="L432" s="378"/>
      <c r="M432" s="77"/>
    </row>
    <row r="433" spans="1:13" ht="12" customHeight="1" hidden="1">
      <c r="A433" s="78"/>
      <c r="B433" s="69"/>
      <c r="C433" s="79"/>
      <c r="D433" s="79"/>
      <c r="E433" s="378"/>
      <c r="F433" s="379"/>
      <c r="G433" s="378"/>
      <c r="H433" s="378"/>
      <c r="I433" s="378"/>
      <c r="J433" s="378"/>
      <c r="K433" s="378"/>
      <c r="L433" s="378"/>
      <c r="M433" s="77"/>
    </row>
    <row r="434" spans="1:13" ht="12" customHeight="1" hidden="1">
      <c r="A434" s="78"/>
      <c r="B434" s="69"/>
      <c r="C434" s="79"/>
      <c r="D434" s="79"/>
      <c r="E434" s="378"/>
      <c r="F434" s="379"/>
      <c r="G434" s="378"/>
      <c r="H434" s="378"/>
      <c r="I434" s="378"/>
      <c r="J434" s="378"/>
      <c r="K434" s="378"/>
      <c r="L434" s="378"/>
      <c r="M434" s="77"/>
    </row>
    <row r="435" spans="1:13" ht="12" customHeight="1" hidden="1">
      <c r="A435" s="83"/>
      <c r="B435" s="79"/>
      <c r="C435" s="79"/>
      <c r="D435" s="79"/>
      <c r="E435" s="366"/>
      <c r="F435" s="367"/>
      <c r="G435" s="366"/>
      <c r="H435" s="366"/>
      <c r="I435" s="366"/>
      <c r="J435" s="366"/>
      <c r="K435" s="366"/>
      <c r="L435" s="366"/>
      <c r="M435" s="77"/>
    </row>
    <row r="436" spans="1:13" ht="12" customHeight="1" hidden="1">
      <c r="A436" s="83"/>
      <c r="B436" s="79"/>
      <c r="C436" s="79"/>
      <c r="D436" s="79"/>
      <c r="E436" s="366"/>
      <c r="F436" s="367"/>
      <c r="G436" s="366"/>
      <c r="H436" s="366"/>
      <c r="I436" s="366"/>
      <c r="J436" s="366"/>
      <c r="K436" s="366"/>
      <c r="L436" s="366"/>
      <c r="M436" s="77"/>
    </row>
    <row r="437" spans="1:13" ht="12" customHeight="1" hidden="1">
      <c r="A437" s="252"/>
      <c r="B437" s="396"/>
      <c r="C437" s="79"/>
      <c r="D437" s="303"/>
      <c r="E437" s="398"/>
      <c r="F437" s="399"/>
      <c r="G437" s="398"/>
      <c r="H437" s="398"/>
      <c r="I437" s="398"/>
      <c r="J437" s="398"/>
      <c r="K437" s="366"/>
      <c r="L437" s="366"/>
      <c r="M437" s="77"/>
    </row>
    <row r="438" spans="1:13" ht="12" customHeight="1" hidden="1">
      <c r="A438" s="83"/>
      <c r="B438" s="79"/>
      <c r="C438" s="79"/>
      <c r="D438" s="79"/>
      <c r="E438" s="366"/>
      <c r="F438" s="367"/>
      <c r="G438" s="366"/>
      <c r="H438" s="366"/>
      <c r="I438" s="366"/>
      <c r="J438" s="366"/>
      <c r="K438" s="366"/>
      <c r="L438" s="366"/>
      <c r="M438" s="77"/>
    </row>
    <row r="439" spans="1:13" ht="12" customHeight="1" hidden="1">
      <c r="A439" s="83"/>
      <c r="B439" s="79"/>
      <c r="C439" s="79"/>
      <c r="D439" s="79"/>
      <c r="E439" s="366"/>
      <c r="F439" s="367"/>
      <c r="G439" s="366"/>
      <c r="H439" s="366"/>
      <c r="I439" s="366"/>
      <c r="J439" s="366"/>
      <c r="K439" s="366"/>
      <c r="L439" s="366"/>
      <c r="M439" s="77"/>
    </row>
    <row r="440" spans="1:13" ht="12" customHeight="1" hidden="1">
      <c r="A440" s="78"/>
      <c r="B440" s="69"/>
      <c r="C440" s="79"/>
      <c r="D440" s="79"/>
      <c r="E440" s="378"/>
      <c r="F440" s="379"/>
      <c r="G440" s="378"/>
      <c r="H440" s="378"/>
      <c r="I440" s="129"/>
      <c r="J440" s="129"/>
      <c r="K440" s="378"/>
      <c r="L440" s="378"/>
      <c r="M440" s="77"/>
    </row>
    <row r="441" spans="1:13" ht="12.75" hidden="1">
      <c r="A441" s="402"/>
      <c r="B441" s="148"/>
      <c r="C441" s="79"/>
      <c r="D441" s="79"/>
      <c r="E441" s="329"/>
      <c r="F441" s="346"/>
      <c r="G441" s="329"/>
      <c r="H441" s="329"/>
      <c r="I441" s="329"/>
      <c r="J441" s="329"/>
      <c r="K441" s="329"/>
      <c r="L441" s="329"/>
      <c r="M441" s="77"/>
    </row>
    <row r="442" spans="1:13" ht="12.75" hidden="1">
      <c r="A442" s="403"/>
      <c r="B442" s="136"/>
      <c r="C442" s="79"/>
      <c r="D442" s="396"/>
      <c r="E442" s="404"/>
      <c r="F442" s="405"/>
      <c r="G442" s="404"/>
      <c r="H442" s="404"/>
      <c r="I442" s="366"/>
      <c r="J442" s="404"/>
      <c r="K442" s="406"/>
      <c r="L442" s="406"/>
      <c r="M442" s="77"/>
    </row>
    <row r="443" spans="1:13" ht="12.75" hidden="1">
      <c r="A443" s="402"/>
      <c r="B443" s="148"/>
      <c r="C443" s="79"/>
      <c r="D443" s="79"/>
      <c r="E443" s="329"/>
      <c r="F443" s="346"/>
      <c r="G443" s="329"/>
      <c r="H443" s="329"/>
      <c r="I443" s="129"/>
      <c r="J443" s="329"/>
      <c r="K443" s="329"/>
      <c r="L443" s="329"/>
      <c r="M443" s="77"/>
    </row>
    <row r="444" spans="1:13" ht="12.75" hidden="1">
      <c r="A444" s="403"/>
      <c r="B444" s="136"/>
      <c r="C444" s="79"/>
      <c r="D444" s="79"/>
      <c r="E444" s="407"/>
      <c r="F444" s="408"/>
      <c r="G444" s="407"/>
      <c r="H444" s="407"/>
      <c r="I444" s="407"/>
      <c r="J444" s="407"/>
      <c r="K444" s="407"/>
      <c r="L444" s="407"/>
      <c r="M444" s="77"/>
    </row>
    <row r="445" spans="1:13" ht="12.75" hidden="1">
      <c r="A445" s="409"/>
      <c r="B445" s="410"/>
      <c r="C445" s="79"/>
      <c r="D445" s="303"/>
      <c r="E445" s="411"/>
      <c r="F445" s="412"/>
      <c r="G445" s="411"/>
      <c r="H445" s="411"/>
      <c r="I445" s="407"/>
      <c r="J445" s="411"/>
      <c r="K445" s="407"/>
      <c r="L445" s="407"/>
      <c r="M445" s="77"/>
    </row>
    <row r="446" spans="1:13" ht="12.75" hidden="1">
      <c r="A446" s="403"/>
      <c r="B446" s="136"/>
      <c r="C446" s="79"/>
      <c r="D446" s="79"/>
      <c r="E446" s="407"/>
      <c r="F446" s="408"/>
      <c r="G446" s="407"/>
      <c r="H446" s="407"/>
      <c r="I446" s="407"/>
      <c r="J446" s="407"/>
      <c r="K446" s="407"/>
      <c r="L446" s="407"/>
      <c r="M446" s="77"/>
    </row>
    <row r="447" spans="1:13" ht="12.75" hidden="1">
      <c r="A447" s="402"/>
      <c r="B447" s="148"/>
      <c r="C447" s="79"/>
      <c r="D447" s="79"/>
      <c r="E447" s="169"/>
      <c r="F447" s="413"/>
      <c r="G447" s="169"/>
      <c r="H447" s="169"/>
      <c r="I447" s="169"/>
      <c r="J447" s="169"/>
      <c r="K447" s="169"/>
      <c r="L447" s="169"/>
      <c r="M447" s="77"/>
    </row>
    <row r="448" spans="1:13" ht="12.75" hidden="1">
      <c r="A448" s="402"/>
      <c r="B448" s="148"/>
      <c r="C448" s="79"/>
      <c r="D448" s="79"/>
      <c r="E448" s="169"/>
      <c r="F448" s="413"/>
      <c r="G448" s="169"/>
      <c r="H448" s="169"/>
      <c r="I448" s="169"/>
      <c r="J448" s="169"/>
      <c r="K448" s="169"/>
      <c r="L448" s="169"/>
      <c r="M448" s="77"/>
    </row>
    <row r="449" spans="1:13" ht="12.75" hidden="1">
      <c r="A449" s="414"/>
      <c r="B449" s="415"/>
      <c r="C449" s="79"/>
      <c r="D449" s="303"/>
      <c r="E449" s="416"/>
      <c r="F449" s="417"/>
      <c r="G449" s="416"/>
      <c r="H449" s="416"/>
      <c r="I449" s="169"/>
      <c r="J449" s="416"/>
      <c r="K449" s="169"/>
      <c r="L449" s="169"/>
      <c r="M449" s="77"/>
    </row>
    <row r="450" spans="1:13" ht="12.75" hidden="1">
      <c r="A450" s="402"/>
      <c r="B450" s="148"/>
      <c r="C450" s="79"/>
      <c r="D450" s="79"/>
      <c r="E450" s="169"/>
      <c r="F450" s="413"/>
      <c r="G450" s="169"/>
      <c r="H450" s="169"/>
      <c r="I450" s="169"/>
      <c r="J450" s="169"/>
      <c r="K450" s="169"/>
      <c r="L450" s="169"/>
      <c r="M450" s="77"/>
    </row>
    <row r="451" spans="1:13" ht="12.75" hidden="1">
      <c r="A451" s="403"/>
      <c r="B451" s="136"/>
      <c r="C451" s="79"/>
      <c r="D451" s="79"/>
      <c r="E451" s="407"/>
      <c r="F451" s="408"/>
      <c r="G451" s="407"/>
      <c r="H451" s="407"/>
      <c r="I451" s="407"/>
      <c r="J451" s="407"/>
      <c r="K451" s="407"/>
      <c r="L451" s="407"/>
      <c r="M451" s="77"/>
    </row>
    <row r="452" spans="1:13" ht="12.75" hidden="1">
      <c r="A452" s="403"/>
      <c r="B452" s="136"/>
      <c r="C452" s="79"/>
      <c r="D452" s="79"/>
      <c r="E452" s="407"/>
      <c r="F452" s="408"/>
      <c r="G452" s="407"/>
      <c r="H452" s="407"/>
      <c r="I452" s="407"/>
      <c r="J452" s="407"/>
      <c r="K452" s="407"/>
      <c r="L452" s="407"/>
      <c r="M452" s="77"/>
    </row>
    <row r="453" spans="1:13" ht="12.75" hidden="1">
      <c r="A453" s="402"/>
      <c r="B453" s="148"/>
      <c r="C453" s="79"/>
      <c r="D453" s="79"/>
      <c r="E453" s="169"/>
      <c r="F453" s="413"/>
      <c r="G453" s="169"/>
      <c r="H453" s="169"/>
      <c r="I453" s="169"/>
      <c r="J453" s="169"/>
      <c r="K453" s="169"/>
      <c r="L453" s="169"/>
      <c r="M453" s="77"/>
    </row>
    <row r="454" spans="1:13" ht="12.75" hidden="1">
      <c r="A454" s="414"/>
      <c r="B454" s="415"/>
      <c r="C454" s="79"/>
      <c r="D454" s="303"/>
      <c r="E454" s="416"/>
      <c r="F454" s="417"/>
      <c r="G454" s="416"/>
      <c r="H454" s="416"/>
      <c r="I454" s="169"/>
      <c r="J454" s="416"/>
      <c r="K454" s="169"/>
      <c r="L454" s="169"/>
      <c r="M454" s="77"/>
    </row>
    <row r="455" spans="1:13" ht="12.75" hidden="1">
      <c r="A455" s="402"/>
      <c r="B455" s="148"/>
      <c r="C455" s="79"/>
      <c r="D455" s="79"/>
      <c r="E455" s="169"/>
      <c r="F455" s="413"/>
      <c r="G455" s="169"/>
      <c r="H455" s="169"/>
      <c r="I455" s="169"/>
      <c r="J455" s="169"/>
      <c r="K455" s="169"/>
      <c r="L455" s="169"/>
      <c r="M455" s="77"/>
    </row>
    <row r="456" spans="1:13" ht="12.75" hidden="1">
      <c r="A456" s="402"/>
      <c r="B456" s="148"/>
      <c r="C456" s="79"/>
      <c r="D456" s="79"/>
      <c r="E456" s="169"/>
      <c r="F456" s="413"/>
      <c r="G456" s="169"/>
      <c r="H456" s="169"/>
      <c r="I456" s="169"/>
      <c r="J456" s="169"/>
      <c r="K456" s="169"/>
      <c r="L456" s="169"/>
      <c r="M456" s="77"/>
    </row>
    <row r="457" spans="1:13" ht="12.75" hidden="1">
      <c r="A457" s="403"/>
      <c r="B457" s="136"/>
      <c r="C457" s="79"/>
      <c r="D457" s="79"/>
      <c r="E457" s="407"/>
      <c r="F457" s="408"/>
      <c r="G457" s="407"/>
      <c r="H457" s="407"/>
      <c r="I457" s="407"/>
      <c r="J457" s="407"/>
      <c r="K457" s="407"/>
      <c r="L457" s="407"/>
      <c r="M457" s="77"/>
    </row>
    <row r="458" spans="1:13" ht="12.75" hidden="1">
      <c r="A458" s="403"/>
      <c r="B458" s="136"/>
      <c r="C458" s="79"/>
      <c r="D458" s="79"/>
      <c r="E458" s="407"/>
      <c r="F458" s="408"/>
      <c r="G458" s="407"/>
      <c r="H458" s="407"/>
      <c r="I458" s="407"/>
      <c r="J458" s="407"/>
      <c r="K458" s="407"/>
      <c r="L458" s="407"/>
      <c r="M458" s="77"/>
    </row>
    <row r="459" spans="1:13" ht="12.75" hidden="1">
      <c r="A459" s="409"/>
      <c r="B459" s="410"/>
      <c r="C459" s="79"/>
      <c r="D459" s="303"/>
      <c r="E459" s="411"/>
      <c r="F459" s="412"/>
      <c r="G459" s="411"/>
      <c r="H459" s="411"/>
      <c r="I459" s="407"/>
      <c r="J459" s="411"/>
      <c r="K459" s="407"/>
      <c r="L459" s="407"/>
      <c r="M459" s="77"/>
    </row>
    <row r="460" spans="1:13" ht="12.75" hidden="1">
      <c r="A460" s="403"/>
      <c r="B460" s="136"/>
      <c r="C460" s="79"/>
      <c r="D460" s="79"/>
      <c r="E460" s="407"/>
      <c r="F460" s="408"/>
      <c r="G460" s="407"/>
      <c r="H460" s="407"/>
      <c r="I460" s="407"/>
      <c r="J460" s="407"/>
      <c r="K460" s="407"/>
      <c r="L460" s="407"/>
      <c r="M460" s="77"/>
    </row>
    <row r="461" spans="1:13" ht="12.75" hidden="1">
      <c r="A461" s="403"/>
      <c r="B461" s="136"/>
      <c r="C461" s="79"/>
      <c r="D461" s="79"/>
      <c r="E461" s="407"/>
      <c r="F461" s="408"/>
      <c r="G461" s="407"/>
      <c r="H461" s="407"/>
      <c r="I461" s="407"/>
      <c r="J461" s="407"/>
      <c r="K461" s="407"/>
      <c r="L461" s="407"/>
      <c r="M461" s="77"/>
    </row>
    <row r="462" spans="1:13" ht="12.75" hidden="1">
      <c r="A462" s="402"/>
      <c r="B462" s="148"/>
      <c r="C462" s="79"/>
      <c r="D462" s="303"/>
      <c r="E462" s="416"/>
      <c r="F462" s="417"/>
      <c r="G462" s="416"/>
      <c r="H462" s="416"/>
      <c r="I462" s="169"/>
      <c r="J462" s="416"/>
      <c r="K462" s="169"/>
      <c r="L462" s="169"/>
      <c r="M462" s="77"/>
    </row>
    <row r="463" spans="1:13" ht="12.75" hidden="1">
      <c r="A463" s="402"/>
      <c r="B463" s="148"/>
      <c r="C463" s="79"/>
      <c r="D463" s="79"/>
      <c r="E463" s="169"/>
      <c r="F463" s="413"/>
      <c r="G463" s="169"/>
      <c r="H463" s="169"/>
      <c r="I463" s="169"/>
      <c r="J463" s="169"/>
      <c r="K463" s="169"/>
      <c r="L463" s="169"/>
      <c r="M463" s="77"/>
    </row>
    <row r="464" spans="1:13" ht="12.75" hidden="1">
      <c r="A464" s="403"/>
      <c r="B464" s="136"/>
      <c r="C464" s="79"/>
      <c r="D464" s="396"/>
      <c r="E464" s="418"/>
      <c r="F464" s="419"/>
      <c r="G464" s="418"/>
      <c r="H464" s="418"/>
      <c r="I464" s="407"/>
      <c r="J464" s="418"/>
      <c r="K464" s="407"/>
      <c r="L464" s="407"/>
      <c r="M464" s="77"/>
    </row>
    <row r="465" spans="1:13" ht="12.75" hidden="1">
      <c r="A465" s="420"/>
      <c r="B465" s="421"/>
      <c r="C465" s="303"/>
      <c r="D465" s="303"/>
      <c r="E465" s="416"/>
      <c r="F465" s="417"/>
      <c r="G465" s="416"/>
      <c r="H465" s="416"/>
      <c r="I465" s="416"/>
      <c r="J465" s="416"/>
      <c r="K465" s="416"/>
      <c r="L465" s="416"/>
      <c r="M465" s="77"/>
    </row>
    <row r="466" spans="1:13" ht="12.75" hidden="1">
      <c r="A466" s="414"/>
      <c r="B466" s="415"/>
      <c r="C466" s="396"/>
      <c r="D466" s="396"/>
      <c r="E466" s="422"/>
      <c r="F466" s="423"/>
      <c r="G466" s="422"/>
      <c r="H466" s="422"/>
      <c r="I466" s="422"/>
      <c r="J466" s="422"/>
      <c r="K466" s="422"/>
      <c r="L466" s="422"/>
      <c r="M466" s="129"/>
    </row>
    <row r="467" spans="1:13" ht="12.75" hidden="1">
      <c r="A467" s="414"/>
      <c r="B467" s="415"/>
      <c r="C467" s="396"/>
      <c r="D467" s="396"/>
      <c r="E467" s="422"/>
      <c r="F467" s="423"/>
      <c r="G467" s="422"/>
      <c r="H467" s="422"/>
      <c r="I467" s="422"/>
      <c r="J467" s="422"/>
      <c r="K467" s="422"/>
      <c r="L467" s="422"/>
      <c r="M467" s="424"/>
    </row>
    <row r="468" spans="1:13" ht="12.75" hidden="1">
      <c r="A468" s="414"/>
      <c r="B468" s="415"/>
      <c r="C468" s="396"/>
      <c r="D468" s="396"/>
      <c r="E468" s="422"/>
      <c r="F468" s="423"/>
      <c r="G468" s="422"/>
      <c r="H468" s="422"/>
      <c r="I468" s="422"/>
      <c r="J468" s="422"/>
      <c r="K468" s="422"/>
      <c r="L468" s="422"/>
      <c r="M468" s="424"/>
    </row>
    <row r="469" spans="1:13" ht="12.75" hidden="1">
      <c r="A469" s="414"/>
      <c r="B469" s="415"/>
      <c r="C469" s="396"/>
      <c r="D469" s="396"/>
      <c r="E469" s="422"/>
      <c r="F469" s="423"/>
      <c r="G469" s="422"/>
      <c r="H469" s="422"/>
      <c r="I469" s="422"/>
      <c r="J469" s="422"/>
      <c r="K469" s="422"/>
      <c r="L469" s="422"/>
      <c r="M469" s="424"/>
    </row>
    <row r="470" spans="1:13" ht="12.75" hidden="1">
      <c r="A470" s="414"/>
      <c r="B470" s="415"/>
      <c r="C470" s="396"/>
      <c r="D470" s="396"/>
      <c r="E470" s="422"/>
      <c r="F470" s="423"/>
      <c r="G470" s="422"/>
      <c r="H470" s="422"/>
      <c r="I470" s="422"/>
      <c r="J470" s="422"/>
      <c r="K470" s="422"/>
      <c r="L470" s="422"/>
      <c r="M470" s="424"/>
    </row>
    <row r="471" spans="1:13" ht="12.75" hidden="1">
      <c r="A471" s="414"/>
      <c r="B471" s="415"/>
      <c r="C471" s="396"/>
      <c r="D471" s="396"/>
      <c r="E471" s="422"/>
      <c r="F471" s="423"/>
      <c r="G471" s="422"/>
      <c r="H471" s="422"/>
      <c r="I471" s="422"/>
      <c r="J471" s="422"/>
      <c r="K471" s="422"/>
      <c r="L471" s="422"/>
      <c r="M471" s="424"/>
    </row>
    <row r="472" spans="1:13" ht="12.75" hidden="1">
      <c r="A472" s="414"/>
      <c r="B472" s="415"/>
      <c r="C472" s="396"/>
      <c r="D472" s="396"/>
      <c r="E472" s="422"/>
      <c r="F472" s="423"/>
      <c r="G472" s="422"/>
      <c r="H472" s="422"/>
      <c r="I472" s="422"/>
      <c r="J472" s="422"/>
      <c r="K472" s="422"/>
      <c r="L472" s="422"/>
      <c r="M472" s="424"/>
    </row>
    <row r="473" spans="1:13" ht="12.75" hidden="1">
      <c r="A473" s="414"/>
      <c r="B473" s="415"/>
      <c r="C473" s="396"/>
      <c r="D473" s="396"/>
      <c r="E473" s="422"/>
      <c r="F473" s="423"/>
      <c r="G473" s="422"/>
      <c r="H473" s="422"/>
      <c r="I473" s="422"/>
      <c r="J473" s="422"/>
      <c r="K473" s="422"/>
      <c r="L473" s="422"/>
      <c r="M473" s="424"/>
    </row>
    <row r="474" spans="1:13" ht="12.75" hidden="1">
      <c r="A474" s="414"/>
      <c r="B474" s="415"/>
      <c r="C474" s="396"/>
      <c r="D474" s="396"/>
      <c r="E474" s="422"/>
      <c r="F474" s="423"/>
      <c r="G474" s="422"/>
      <c r="H474" s="422"/>
      <c r="I474" s="422"/>
      <c r="J474" s="422"/>
      <c r="K474" s="422"/>
      <c r="L474" s="422"/>
      <c r="M474" s="424"/>
    </row>
    <row r="475" spans="1:13" ht="15" customHeight="1" hidden="1">
      <c r="A475" s="425"/>
      <c r="B475" s="426"/>
      <c r="C475" s="427"/>
      <c r="D475" s="427"/>
      <c r="E475" s="428"/>
      <c r="F475" s="429"/>
      <c r="G475" s="430"/>
      <c r="H475" s="428"/>
      <c r="I475" s="431"/>
      <c r="J475" s="431"/>
      <c r="K475" s="431"/>
      <c r="L475" s="428"/>
      <c r="M475" s="432"/>
    </row>
    <row r="476" spans="1:13" ht="16.5" customHeight="1" hidden="1">
      <c r="A476" s="433"/>
      <c r="B476" s="434"/>
      <c r="C476" s="435"/>
      <c r="D476" s="435"/>
      <c r="E476" s="436"/>
      <c r="F476" s="437"/>
      <c r="G476" s="438"/>
      <c r="H476" s="436"/>
      <c r="I476" s="436"/>
      <c r="J476" s="436"/>
      <c r="K476" s="439"/>
      <c r="L476" s="440"/>
      <c r="M476" s="441"/>
    </row>
    <row r="477" spans="1:13" ht="16.5" customHeight="1" hidden="1">
      <c r="A477" s="103"/>
      <c r="B477" s="10"/>
      <c r="C477" s="9"/>
      <c r="D477" s="9"/>
      <c r="E477" s="104"/>
      <c r="F477" s="105"/>
      <c r="G477" s="102"/>
      <c r="H477" s="104"/>
      <c r="I477" s="104"/>
      <c r="J477" s="104"/>
      <c r="K477" s="106"/>
      <c r="L477" s="107"/>
      <c r="M477" s="104"/>
    </row>
    <row r="478" spans="1:13" ht="16.5" customHeight="1" hidden="1">
      <c r="A478" s="103"/>
      <c r="B478" s="10"/>
      <c r="C478" s="9"/>
      <c r="D478" s="9"/>
      <c r="E478" s="104"/>
      <c r="F478" s="105"/>
      <c r="G478" s="102"/>
      <c r="H478" s="104"/>
      <c r="I478" s="104"/>
      <c r="J478" s="104"/>
      <c r="K478" s="106"/>
      <c r="L478" s="107"/>
      <c r="M478" s="104"/>
    </row>
    <row r="479" spans="1:13" ht="17.25" customHeight="1" hidden="1">
      <c r="A479" s="577" t="s">
        <v>123</v>
      </c>
      <c r="B479" s="577"/>
      <c r="C479" s="577"/>
      <c r="D479" s="577"/>
      <c r="E479" s="577"/>
      <c r="F479" s="577"/>
      <c r="G479" s="577"/>
      <c r="H479" s="577"/>
      <c r="I479" s="577"/>
      <c r="J479" s="577"/>
      <c r="K479" s="577"/>
      <c r="L479" s="577"/>
      <c r="M479" s="577"/>
    </row>
    <row r="480" spans="1:13" ht="12.75" customHeight="1" hidden="1">
      <c r="A480" s="69"/>
      <c r="B480" s="574" t="s">
        <v>111</v>
      </c>
      <c r="C480" s="69"/>
      <c r="D480" s="69"/>
      <c r="E480" s="69"/>
      <c r="F480" s="442"/>
      <c r="G480" s="69"/>
      <c r="H480" s="565" t="s">
        <v>124</v>
      </c>
      <c r="I480" s="565" t="s">
        <v>113</v>
      </c>
      <c r="J480" s="578" t="s">
        <v>114</v>
      </c>
      <c r="K480" s="578"/>
      <c r="L480" s="78"/>
      <c r="M480" s="565" t="s">
        <v>125</v>
      </c>
    </row>
    <row r="481" spans="1:13" ht="64.5" customHeight="1">
      <c r="A481" s="141" t="s">
        <v>126</v>
      </c>
      <c r="B481" s="574"/>
      <c r="C481" s="141" t="s">
        <v>127</v>
      </c>
      <c r="D481" s="141"/>
      <c r="E481" s="443" t="s">
        <v>112</v>
      </c>
      <c r="F481" s="444" t="s">
        <v>128</v>
      </c>
      <c r="G481" s="443" t="s">
        <v>129</v>
      </c>
      <c r="H481" s="565"/>
      <c r="I481" s="565"/>
      <c r="J481" s="141" t="s">
        <v>115</v>
      </c>
      <c r="K481" s="141" t="s">
        <v>116</v>
      </c>
      <c r="L481" s="141" t="s">
        <v>117</v>
      </c>
      <c r="M481" s="565"/>
    </row>
    <row r="482" spans="1:13" ht="12.75">
      <c r="A482" s="141">
        <v>1</v>
      </c>
      <c r="B482" s="79">
        <v>2</v>
      </c>
      <c r="C482" s="141">
        <v>3</v>
      </c>
      <c r="D482" s="141"/>
      <c r="E482" s="443">
        <v>4</v>
      </c>
      <c r="F482" s="444">
        <v>3</v>
      </c>
      <c r="G482" s="443"/>
      <c r="H482" s="443">
        <v>4</v>
      </c>
      <c r="I482" s="141">
        <v>5</v>
      </c>
      <c r="J482" s="141">
        <v>6</v>
      </c>
      <c r="K482" s="141">
        <v>7</v>
      </c>
      <c r="L482" s="141">
        <v>8</v>
      </c>
      <c r="M482" s="205">
        <v>6</v>
      </c>
    </row>
    <row r="483" spans="1:13" s="108" customFormat="1" ht="12.75" customHeight="1">
      <c r="A483" s="569" t="s">
        <v>130</v>
      </c>
      <c r="B483" s="570">
        <v>500</v>
      </c>
      <c r="C483" s="571" t="s">
        <v>214</v>
      </c>
      <c r="D483" s="79"/>
      <c r="E483" s="564">
        <f>E485</f>
        <v>12198400</v>
      </c>
      <c r="F483" s="445"/>
      <c r="G483" s="446"/>
      <c r="H483" s="446"/>
      <c r="I483" s="564">
        <f>I485+I493</f>
        <v>2839006.670000002</v>
      </c>
      <c r="J483" s="446"/>
      <c r="K483" s="446"/>
      <c r="L483" s="228"/>
      <c r="M483" s="564">
        <f>I483-E483</f>
        <v>-9359393.329999998</v>
      </c>
    </row>
    <row r="484" spans="1:13" ht="12.75">
      <c r="A484" s="569"/>
      <c r="B484" s="570"/>
      <c r="C484" s="571"/>
      <c r="D484" s="69"/>
      <c r="E484" s="564"/>
      <c r="F484" s="29">
        <f>-F476</f>
        <v>0</v>
      </c>
      <c r="G484" s="29">
        <f>-G476</f>
        <v>0</v>
      </c>
      <c r="H484" s="29">
        <f>-H476</f>
        <v>0</v>
      </c>
      <c r="I484" s="564"/>
      <c r="J484" s="29">
        <f>-J476</f>
        <v>0</v>
      </c>
      <c r="K484" s="29">
        <f>-K476</f>
        <v>0</v>
      </c>
      <c r="L484" s="29">
        <f>-L476</f>
        <v>0</v>
      </c>
      <c r="M484" s="564"/>
    </row>
    <row r="485" spans="1:13" s="108" customFormat="1" ht="25.5" customHeight="1">
      <c r="A485" s="100" t="s">
        <v>131</v>
      </c>
      <c r="B485" s="79">
        <v>520</v>
      </c>
      <c r="C485" s="79" t="s">
        <v>214</v>
      </c>
      <c r="D485" s="79"/>
      <c r="E485" s="447">
        <f>E486+E493</f>
        <v>12198400</v>
      </c>
      <c r="F485" s="447">
        <f aca="true" t="shared" si="0" ref="F485:L485">F483</f>
        <v>0</v>
      </c>
      <c r="G485" s="447">
        <f t="shared" si="0"/>
        <v>0</v>
      </c>
      <c r="H485" s="447">
        <f t="shared" si="0"/>
        <v>0</v>
      </c>
      <c r="I485" s="447">
        <v>0</v>
      </c>
      <c r="J485" s="447">
        <f t="shared" si="0"/>
        <v>0</v>
      </c>
      <c r="K485" s="447">
        <f t="shared" si="0"/>
        <v>0</v>
      </c>
      <c r="L485" s="447">
        <f t="shared" si="0"/>
        <v>0</v>
      </c>
      <c r="M485" s="447">
        <f>I485-E485</f>
        <v>-12198400</v>
      </c>
    </row>
    <row r="486" spans="1:13" ht="25.5" customHeight="1">
      <c r="A486" s="448" t="s">
        <v>196</v>
      </c>
      <c r="B486" s="69"/>
      <c r="C486" s="69" t="s">
        <v>198</v>
      </c>
      <c r="D486" s="69"/>
      <c r="E486" s="449">
        <f>E487</f>
        <v>0</v>
      </c>
      <c r="F486" s="449"/>
      <c r="G486" s="449"/>
      <c r="H486" s="449"/>
      <c r="I486" s="449">
        <v>0</v>
      </c>
      <c r="J486" s="449"/>
      <c r="K486" s="449"/>
      <c r="L486" s="449"/>
      <c r="M486" s="449">
        <f>E486</f>
        <v>0</v>
      </c>
    </row>
    <row r="487" spans="1:13" ht="25.5" customHeight="1">
      <c r="A487" s="448" t="s">
        <v>200</v>
      </c>
      <c r="B487" s="69"/>
      <c r="C487" s="69" t="s">
        <v>199</v>
      </c>
      <c r="D487" s="69"/>
      <c r="E487" s="449">
        <f>E488</f>
        <v>0</v>
      </c>
      <c r="F487" s="449"/>
      <c r="G487" s="449"/>
      <c r="H487" s="449"/>
      <c r="I487" s="449">
        <v>0</v>
      </c>
      <c r="J487" s="449"/>
      <c r="K487" s="449"/>
      <c r="L487" s="449"/>
      <c r="M487" s="449">
        <f>E487</f>
        <v>0</v>
      </c>
    </row>
    <row r="488" spans="1:13" ht="25.5" customHeight="1">
      <c r="A488" s="448" t="s">
        <v>201</v>
      </c>
      <c r="B488" s="69"/>
      <c r="C488" s="69" t="s">
        <v>197</v>
      </c>
      <c r="D488" s="69"/>
      <c r="E488" s="449">
        <v>0</v>
      </c>
      <c r="F488" s="449"/>
      <c r="G488" s="449"/>
      <c r="H488" s="449"/>
      <c r="I488" s="449">
        <v>0</v>
      </c>
      <c r="J488" s="449"/>
      <c r="K488" s="449"/>
      <c r="L488" s="449"/>
      <c r="M488" s="449">
        <f>E488</f>
        <v>0</v>
      </c>
    </row>
    <row r="489" spans="1:13" ht="25.5">
      <c r="A489" s="180" t="s">
        <v>202</v>
      </c>
      <c r="B489" s="69"/>
      <c r="C489" s="75" t="s">
        <v>132</v>
      </c>
      <c r="D489" s="69"/>
      <c r="E489" s="450">
        <v>5000000</v>
      </c>
      <c r="F489" s="451"/>
      <c r="G489" s="42"/>
      <c r="H489" s="450"/>
      <c r="I489" s="450">
        <v>0</v>
      </c>
      <c r="J489" s="450"/>
      <c r="K489" s="452"/>
      <c r="L489" s="450"/>
      <c r="M489" s="450">
        <f>E489-I489</f>
        <v>5000000</v>
      </c>
    </row>
    <row r="490" spans="1:13" ht="38.25">
      <c r="A490" s="180" t="s">
        <v>203</v>
      </c>
      <c r="B490" s="69"/>
      <c r="C490" s="75" t="s">
        <v>133</v>
      </c>
      <c r="D490" s="69"/>
      <c r="E490" s="450">
        <v>5000000</v>
      </c>
      <c r="F490" s="451"/>
      <c r="G490" s="42"/>
      <c r="H490" s="450"/>
      <c r="I490" s="450">
        <v>0</v>
      </c>
      <c r="J490" s="450"/>
      <c r="K490" s="452"/>
      <c r="L490" s="450"/>
      <c r="M490" s="450">
        <f>E490-I490</f>
        <v>5000000</v>
      </c>
    </row>
    <row r="491" spans="1:13" s="37" customFormat="1" ht="38.25">
      <c r="A491" s="180" t="s">
        <v>204</v>
      </c>
      <c r="B491" s="69"/>
      <c r="C491" s="75" t="s">
        <v>134</v>
      </c>
      <c r="D491" s="69"/>
      <c r="E491" s="450">
        <v>-5000000</v>
      </c>
      <c r="F491" s="451"/>
      <c r="G491" s="42"/>
      <c r="H491" s="450"/>
      <c r="I491" s="450">
        <v>0</v>
      </c>
      <c r="J491" s="450"/>
      <c r="K491" s="452"/>
      <c r="L491" s="450">
        <f>J491</f>
        <v>0</v>
      </c>
      <c r="M491" s="450">
        <f>E491-I491</f>
        <v>-5000000</v>
      </c>
    </row>
    <row r="492" spans="1:13" s="37" customFormat="1" ht="38.25">
      <c r="A492" s="180" t="s">
        <v>204</v>
      </c>
      <c r="B492" s="69"/>
      <c r="C492" s="75" t="s">
        <v>135</v>
      </c>
      <c r="D492" s="69"/>
      <c r="E492" s="450">
        <v>-5000000</v>
      </c>
      <c r="F492" s="451"/>
      <c r="G492" s="42"/>
      <c r="H492" s="450"/>
      <c r="I492" s="450">
        <v>0</v>
      </c>
      <c r="J492" s="450"/>
      <c r="K492" s="452"/>
      <c r="L492" s="450"/>
      <c r="M492" s="450">
        <f>E492-I492</f>
        <v>-5000000</v>
      </c>
    </row>
    <row r="493" spans="1:13" ht="25.5">
      <c r="A493" s="182" t="s">
        <v>136</v>
      </c>
      <c r="B493" s="79">
        <v>700</v>
      </c>
      <c r="C493" s="94" t="s">
        <v>137</v>
      </c>
      <c r="D493" s="79"/>
      <c r="E493" s="453">
        <f>E498+E494</f>
        <v>12198400</v>
      </c>
      <c r="F493" s="453">
        <f aca="true" t="shared" si="1" ref="F493:L493">F494+F498</f>
        <v>57019225.77</v>
      </c>
      <c r="G493" s="453">
        <f t="shared" si="1"/>
        <v>54486868.23</v>
      </c>
      <c r="H493" s="453">
        <f t="shared" si="1"/>
        <v>5000000</v>
      </c>
      <c r="I493" s="453">
        <f>I494+I498</f>
        <v>2839006.670000002</v>
      </c>
      <c r="J493" s="453">
        <f t="shared" si="1"/>
        <v>0</v>
      </c>
      <c r="K493" s="453">
        <f t="shared" si="1"/>
        <v>0</v>
      </c>
      <c r="L493" s="453">
        <f t="shared" si="1"/>
        <v>0</v>
      </c>
      <c r="M493" s="453" t="s">
        <v>214</v>
      </c>
    </row>
    <row r="494" spans="1:13" ht="18.75" customHeight="1">
      <c r="A494" s="78" t="s">
        <v>138</v>
      </c>
      <c r="B494" s="79">
        <v>710</v>
      </c>
      <c r="C494" s="94" t="s">
        <v>139</v>
      </c>
      <c r="D494" s="69"/>
      <c r="E494" s="453">
        <f>E495</f>
        <v>-70900954</v>
      </c>
      <c r="F494" s="453">
        <f>F502</f>
        <v>0</v>
      </c>
      <c r="G494" s="453">
        <f>G502</f>
        <v>0</v>
      </c>
      <c r="H494" s="453">
        <f>H502</f>
        <v>0</v>
      </c>
      <c r="I494" s="453">
        <f>I495</f>
        <v>-18873988.16</v>
      </c>
      <c r="J494" s="453">
        <f>J502</f>
        <v>0</v>
      </c>
      <c r="K494" s="453">
        <f>K502</f>
        <v>0</v>
      </c>
      <c r="L494" s="453">
        <f>L502</f>
        <v>0</v>
      </c>
      <c r="M494" s="453" t="s">
        <v>214</v>
      </c>
    </row>
    <row r="495" spans="1:13" ht="17.25" customHeight="1">
      <c r="A495" s="78" t="s">
        <v>140</v>
      </c>
      <c r="B495" s="79"/>
      <c r="C495" s="75" t="s">
        <v>141</v>
      </c>
      <c r="D495" s="69"/>
      <c r="E495" s="454">
        <f>E496</f>
        <v>-70900954</v>
      </c>
      <c r="F495" s="454"/>
      <c r="G495" s="454"/>
      <c r="H495" s="454"/>
      <c r="I495" s="454">
        <f>I496</f>
        <v>-18873988.16</v>
      </c>
      <c r="J495" s="454"/>
      <c r="K495" s="454"/>
      <c r="L495" s="454"/>
      <c r="M495" s="453" t="s">
        <v>214</v>
      </c>
    </row>
    <row r="496" spans="1:13" ht="18" customHeight="1">
      <c r="A496" s="78" t="s">
        <v>142</v>
      </c>
      <c r="B496" s="79"/>
      <c r="C496" s="75" t="s">
        <v>143</v>
      </c>
      <c r="D496" s="69"/>
      <c r="E496" s="454">
        <f>E497</f>
        <v>-70900954</v>
      </c>
      <c r="F496" s="454"/>
      <c r="G496" s="454"/>
      <c r="H496" s="454"/>
      <c r="I496" s="454">
        <f>I497</f>
        <v>-18873988.16</v>
      </c>
      <c r="J496" s="454"/>
      <c r="K496" s="454"/>
      <c r="L496" s="454"/>
      <c r="M496" s="453" t="s">
        <v>214</v>
      </c>
    </row>
    <row r="497" spans="1:13" ht="25.5">
      <c r="A497" s="180" t="s">
        <v>109</v>
      </c>
      <c r="B497" s="79"/>
      <c r="C497" s="75" t="s">
        <v>144</v>
      </c>
      <c r="D497" s="69"/>
      <c r="E497" s="454">
        <f>-(Доходы!D19+5000000)</f>
        <v>-70900954</v>
      </c>
      <c r="F497" s="454"/>
      <c r="G497" s="454"/>
      <c r="H497" s="454"/>
      <c r="I497" s="454">
        <f>-Доходы!E19</f>
        <v>-18873988.16</v>
      </c>
      <c r="J497" s="454"/>
      <c r="K497" s="454"/>
      <c r="L497" s="454"/>
      <c r="M497" s="453" t="s">
        <v>214</v>
      </c>
    </row>
    <row r="498" spans="1:13" ht="16.5" customHeight="1">
      <c r="A498" s="78" t="s">
        <v>145</v>
      </c>
      <c r="B498" s="79">
        <v>720</v>
      </c>
      <c r="C498" s="79" t="s">
        <v>146</v>
      </c>
      <c r="D498" s="69"/>
      <c r="E498" s="453">
        <f>E499</f>
        <v>83099354</v>
      </c>
      <c r="F498" s="453">
        <f>F501</f>
        <v>57019225.77</v>
      </c>
      <c r="G498" s="453">
        <f>G501</f>
        <v>54486868.23</v>
      </c>
      <c r="H498" s="453">
        <f>H501</f>
        <v>5000000</v>
      </c>
      <c r="I498" s="453">
        <f>I501</f>
        <v>21712994.830000002</v>
      </c>
      <c r="J498" s="453"/>
      <c r="K498" s="453"/>
      <c r="L498" s="453"/>
      <c r="M498" s="453" t="s">
        <v>214</v>
      </c>
    </row>
    <row r="499" spans="1:13" ht="15.75" customHeight="1">
      <c r="A499" s="280" t="s">
        <v>147</v>
      </c>
      <c r="B499" s="79"/>
      <c r="C499" s="69" t="s">
        <v>148</v>
      </c>
      <c r="D499" s="69"/>
      <c r="E499" s="454">
        <f>E501</f>
        <v>83099354</v>
      </c>
      <c r="F499" s="454"/>
      <c r="G499" s="454"/>
      <c r="H499" s="454"/>
      <c r="I499" s="454">
        <f>I501</f>
        <v>21712994.830000002</v>
      </c>
      <c r="J499" s="454"/>
      <c r="K499" s="454"/>
      <c r="L499" s="454"/>
      <c r="M499" s="454" t="s">
        <v>214</v>
      </c>
    </row>
    <row r="500" spans="1:14" ht="20.25" customHeight="1">
      <c r="A500" s="462" t="s">
        <v>149</v>
      </c>
      <c r="B500" s="136"/>
      <c r="C500" s="69" t="s">
        <v>206</v>
      </c>
      <c r="D500" s="69"/>
      <c r="E500" s="454">
        <f>E501</f>
        <v>83099354</v>
      </c>
      <c r="F500" s="454"/>
      <c r="G500" s="454"/>
      <c r="H500" s="454"/>
      <c r="I500" s="454">
        <f>I501</f>
        <v>21712994.830000002</v>
      </c>
      <c r="J500" s="454"/>
      <c r="K500" s="454"/>
      <c r="L500" s="454"/>
      <c r="M500" s="454" t="s">
        <v>214</v>
      </c>
      <c r="N500" s="546"/>
    </row>
    <row r="501" spans="1:13" ht="25.5">
      <c r="A501" s="455" t="s">
        <v>150</v>
      </c>
      <c r="B501" s="79"/>
      <c r="C501" s="69" t="s">
        <v>207</v>
      </c>
      <c r="D501" s="69"/>
      <c r="E501" s="454">
        <f>РАСХОДЫ!J6+5000000</f>
        <v>83099354</v>
      </c>
      <c r="F501" s="454">
        <f>'[1]РАСХОДЫ'!K6+5000000</f>
        <v>57019225.77</v>
      </c>
      <c r="G501" s="454">
        <f>'[1]РАСХОДЫ'!L6+5000000</f>
        <v>54486868.23</v>
      </c>
      <c r="H501" s="454">
        <f>'[1]РАСХОДЫ'!M6+5000000</f>
        <v>5000000</v>
      </c>
      <c r="I501" s="454">
        <f>РАСХОДЫ!K6</f>
        <v>21712994.830000002</v>
      </c>
      <c r="J501" s="454" t="e">
        <f>J87-J481</f>
        <v>#VALUE!</v>
      </c>
      <c r="K501" s="454" t="e">
        <f>K87-K481</f>
        <v>#VALUE!</v>
      </c>
      <c r="L501" s="454" t="e">
        <f>L87-L481</f>
        <v>#VALUE!</v>
      </c>
      <c r="M501" s="454" t="s">
        <v>214</v>
      </c>
    </row>
    <row r="502" spans="1:13" ht="14.25" customHeight="1">
      <c r="A502" s="456"/>
      <c r="B502" s="10"/>
      <c r="C502" s="10"/>
      <c r="D502" s="9"/>
      <c r="E502" s="104"/>
      <c r="F502" s="104"/>
      <c r="G502" s="104"/>
      <c r="H502" s="104"/>
      <c r="I502" s="104"/>
      <c r="J502" s="104"/>
      <c r="K502" s="104"/>
      <c r="L502" s="104"/>
      <c r="M502" s="98"/>
    </row>
    <row r="503" spans="1:13" ht="12.75">
      <c r="A503" s="567"/>
      <c r="B503" s="567"/>
      <c r="C503" s="567"/>
      <c r="D503" s="457"/>
      <c r="E503" s="457"/>
      <c r="F503" s="109"/>
      <c r="G503" s="102"/>
      <c r="H503" s="102"/>
      <c r="I503" s="102"/>
      <c r="J503" s="102"/>
      <c r="K503" s="102"/>
      <c r="L503" s="102"/>
      <c r="M503" s="102"/>
    </row>
    <row r="504" spans="1:13" s="36" customFormat="1" ht="12.75">
      <c r="A504" s="568"/>
      <c r="B504" s="568"/>
      <c r="C504" s="568"/>
      <c r="D504" s="112"/>
      <c r="E504" s="112"/>
      <c r="F504" s="109"/>
      <c r="G504" s="109"/>
      <c r="H504" s="109"/>
      <c r="I504" s="109"/>
      <c r="J504" s="109"/>
      <c r="K504" s="109"/>
      <c r="L504" s="109"/>
      <c r="M504" s="109"/>
    </row>
    <row r="505" spans="1:12" s="36" customFormat="1" ht="12.75">
      <c r="A505" s="113"/>
      <c r="B505" s="193"/>
      <c r="C505" s="112"/>
      <c r="D505" s="112"/>
      <c r="E505" s="112"/>
      <c r="F505" s="113"/>
      <c r="G505" s="113"/>
      <c r="I505" s="113"/>
      <c r="J505" s="113"/>
      <c r="K505" s="110"/>
      <c r="L505" s="110"/>
    </row>
    <row r="506" spans="1:12" s="36" customFormat="1" ht="12.75">
      <c r="A506" s="568"/>
      <c r="B506" s="568"/>
      <c r="C506" s="114"/>
      <c r="D506" s="114"/>
      <c r="E506" s="114"/>
      <c r="F506" s="110"/>
      <c r="G506" s="110"/>
      <c r="H506" s="110"/>
      <c r="I506" s="113"/>
      <c r="J506" s="110"/>
      <c r="K506" s="110"/>
      <c r="L506" s="110"/>
    </row>
    <row r="507" spans="1:12" s="36" customFormat="1" ht="15.75">
      <c r="A507" s="507" t="s">
        <v>393</v>
      </c>
      <c r="B507" s="111"/>
      <c r="C507" s="112"/>
      <c r="D507" s="112"/>
      <c r="E507" s="112"/>
      <c r="F507" s="110"/>
      <c r="G507" s="110"/>
      <c r="I507" s="110"/>
      <c r="J507" s="110"/>
      <c r="K507" s="113"/>
      <c r="L507" s="113"/>
    </row>
    <row r="508" spans="1:13" s="36" customFormat="1" ht="15.75">
      <c r="A508" s="507"/>
      <c r="B508" s="115"/>
      <c r="C508" s="115"/>
      <c r="D508" s="115"/>
      <c r="E508" s="115"/>
      <c r="F508" s="110"/>
      <c r="G508" s="110"/>
      <c r="H508" s="110"/>
      <c r="I508" s="110"/>
      <c r="J508" s="110"/>
      <c r="K508" s="110"/>
      <c r="L508" s="110"/>
      <c r="M508" s="110"/>
    </row>
    <row r="509" spans="1:13" s="36" customFormat="1" ht="48" customHeight="1">
      <c r="A509" s="508" t="s">
        <v>394</v>
      </c>
      <c r="B509" s="116"/>
      <c r="C509" s="115"/>
      <c r="D509" s="115"/>
      <c r="E509" s="115"/>
      <c r="F509" s="110"/>
      <c r="G509" s="110"/>
      <c r="H509" s="110"/>
      <c r="I509" s="110"/>
      <c r="J509" s="110"/>
      <c r="K509" s="110"/>
      <c r="L509" s="110"/>
      <c r="M509" s="110"/>
    </row>
    <row r="510" spans="1:13" s="36" customFormat="1" ht="15.75">
      <c r="A510" s="507"/>
      <c r="B510" s="114"/>
      <c r="C510" s="118"/>
      <c r="D510" s="118"/>
      <c r="E510" s="113"/>
      <c r="F510" s="110"/>
      <c r="G510" s="110"/>
      <c r="H510" s="110"/>
      <c r="I510" s="110"/>
      <c r="J510" s="110"/>
      <c r="K510" s="110"/>
      <c r="L510" s="110"/>
      <c r="M510" s="110"/>
    </row>
    <row r="511" spans="1:13" s="36" customFormat="1" ht="13.5" customHeight="1">
      <c r="A511" s="113"/>
      <c r="B511" s="111"/>
      <c r="C511" s="111"/>
      <c r="D511" s="111"/>
      <c r="E511" s="572"/>
      <c r="F511" s="572"/>
      <c r="G511" s="572"/>
      <c r="H511" s="572"/>
      <c r="I511" s="572"/>
      <c r="J511" s="113"/>
      <c r="K511" s="113"/>
      <c r="L511" s="113"/>
      <c r="M511" s="113"/>
    </row>
    <row r="512" spans="1:13" s="36" customFormat="1" ht="15" customHeight="1">
      <c r="A512" s="110"/>
      <c r="B512" s="115"/>
      <c r="C512" s="111"/>
      <c r="D512" s="111"/>
      <c r="E512" s="111"/>
      <c r="F512" s="113"/>
      <c r="G512" s="113"/>
      <c r="H512" s="113"/>
      <c r="I512" s="113"/>
      <c r="J512" s="113"/>
      <c r="K512" s="113"/>
      <c r="L512" s="113"/>
      <c r="M512" s="110"/>
    </row>
    <row r="513" spans="1:13" s="36" customFormat="1" ht="15" customHeight="1">
      <c r="A513" s="41"/>
      <c r="B513" s="117"/>
      <c r="C513" s="117"/>
      <c r="D513" s="117"/>
      <c r="E513" s="41"/>
      <c r="F513" s="41"/>
      <c r="G513" s="41"/>
      <c r="H513" s="41"/>
      <c r="I513" s="41"/>
      <c r="J513" s="41"/>
      <c r="K513" s="41"/>
      <c r="L513" s="41"/>
      <c r="M513" s="41"/>
    </row>
    <row r="514" spans="1:4" s="36" customFormat="1" ht="81" customHeight="1">
      <c r="A514" s="566"/>
      <c r="B514" s="566"/>
      <c r="C514" s="566"/>
      <c r="D514" s="118"/>
    </row>
    <row r="515" spans="1:5" ht="12.75">
      <c r="A515" s="36"/>
      <c r="B515" s="118"/>
      <c r="C515" s="118"/>
      <c r="D515" s="118"/>
      <c r="E515" s="36"/>
    </row>
    <row r="516" spans="1:5" ht="12.75">
      <c r="A516" s="36"/>
      <c r="B516" s="118"/>
      <c r="C516" s="118"/>
      <c r="D516" s="118"/>
      <c r="E516" s="35"/>
    </row>
    <row r="517" spans="1:5" ht="12.75">
      <c r="A517" s="36"/>
      <c r="B517" s="118"/>
      <c r="C517" s="118"/>
      <c r="D517" s="118"/>
      <c r="E517" s="36"/>
    </row>
    <row r="518" spans="1:5" ht="12.75">
      <c r="A518" s="36"/>
      <c r="B518" s="118"/>
      <c r="C518" s="118"/>
      <c r="D518" s="118"/>
      <c r="E518" s="36"/>
    </row>
    <row r="520" ht="12.75">
      <c r="A520" s="35"/>
    </row>
  </sheetData>
  <sheetProtection selectLockedCells="1" selectUnlockedCells="1"/>
  <mergeCells count="46">
    <mergeCell ref="M15:M16"/>
    <mergeCell ref="A2:M2"/>
    <mergeCell ref="C10:E10"/>
    <mergeCell ref="C11:E11"/>
    <mergeCell ref="C12:E12"/>
    <mergeCell ref="C13:E13"/>
    <mergeCell ref="C14:M14"/>
    <mergeCell ref="I95:I96"/>
    <mergeCell ref="F95:F96"/>
    <mergeCell ref="E95:E96"/>
    <mergeCell ref="C95:C96"/>
    <mergeCell ref="B15:B16"/>
    <mergeCell ref="E15:E16"/>
    <mergeCell ref="F15:F16"/>
    <mergeCell ref="H15:H16"/>
    <mergeCell ref="I15:I16"/>
    <mergeCell ref="I480:I481"/>
    <mergeCell ref="J480:K480"/>
    <mergeCell ref="C284:C285"/>
    <mergeCell ref="E284:E285"/>
    <mergeCell ref="M95:M96"/>
    <mergeCell ref="C140:C141"/>
    <mergeCell ref="E140:E141"/>
    <mergeCell ref="F140:F141"/>
    <mergeCell ref="H140:H141"/>
    <mergeCell ref="H95:H96"/>
    <mergeCell ref="C483:C484"/>
    <mergeCell ref="E483:E484"/>
    <mergeCell ref="E511:I511"/>
    <mergeCell ref="A506:B506"/>
    <mergeCell ref="D95:D96"/>
    <mergeCell ref="B480:B481"/>
    <mergeCell ref="A95:A96"/>
    <mergeCell ref="B95:B96"/>
    <mergeCell ref="A479:M479"/>
    <mergeCell ref="H480:H481"/>
    <mergeCell ref="F284:F285"/>
    <mergeCell ref="H284:H285"/>
    <mergeCell ref="M483:M484"/>
    <mergeCell ref="M480:M481"/>
    <mergeCell ref="A514:C514"/>
    <mergeCell ref="I483:I484"/>
    <mergeCell ref="A503:C503"/>
    <mergeCell ref="A504:C504"/>
    <mergeCell ref="A483:A484"/>
    <mergeCell ref="B483:B484"/>
  </mergeCells>
  <printOptions/>
  <pageMargins left="0.3937007874015748" right="0" top="0.5905511811023623" bottom="0.5905511811023623" header="0.31496062992125984" footer="0.7086614173228347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6"/>
  <sheetViews>
    <sheetView tabSelected="1" zoomScalePageLayoutView="0" workbookViewId="0" topLeftCell="A190">
      <selection activeCell="B190" sqref="B190"/>
    </sheetView>
  </sheetViews>
  <sheetFormatPr defaultColWidth="9.00390625" defaultRowHeight="12.75"/>
  <cols>
    <col min="1" max="1" width="3.75390625" style="18" customWidth="1"/>
    <col min="2" max="2" width="45.00390625" style="18" customWidth="1"/>
    <col min="3" max="3" width="5.00390625" style="18" customWidth="1"/>
    <col min="4" max="4" width="4.25390625" style="18" customWidth="1"/>
    <col min="5" max="6" width="3.75390625" style="18" customWidth="1"/>
    <col min="7" max="7" width="8.875" style="18" customWidth="1"/>
    <col min="8" max="8" width="4.625" style="18" customWidth="1"/>
    <col min="9" max="9" width="6.125" style="18" customWidth="1"/>
    <col min="10" max="10" width="13.375" style="96" customWidth="1"/>
    <col min="11" max="11" width="14.625" style="500" customWidth="1"/>
    <col min="12" max="12" width="14.375" style="96" customWidth="1"/>
    <col min="13" max="13" width="9.125" style="18" customWidth="1"/>
    <col min="14" max="14" width="10.00390625" style="18" bestFit="1" customWidth="1"/>
    <col min="15" max="16384" width="9.125" style="18" customWidth="1"/>
  </cols>
  <sheetData>
    <row r="1" spans="1:10" ht="9" customHeight="1">
      <c r="A1" s="20"/>
      <c r="B1" s="20"/>
      <c r="C1" s="20"/>
      <c r="D1" s="20"/>
      <c r="E1" s="20"/>
      <c r="F1" s="20"/>
      <c r="G1" s="20"/>
      <c r="H1" s="20"/>
      <c r="I1" s="20"/>
      <c r="J1" s="466"/>
    </row>
    <row r="2" spans="1:10" ht="19.5" customHeight="1">
      <c r="A2" s="591" t="s">
        <v>151</v>
      </c>
      <c r="B2" s="591"/>
      <c r="C2" s="591"/>
      <c r="D2" s="591"/>
      <c r="E2" s="591"/>
      <c r="F2" s="591"/>
      <c r="G2" s="591"/>
      <c r="H2" s="591"/>
      <c r="I2" s="591"/>
      <c r="J2" s="591"/>
    </row>
    <row r="3" spans="1:10" ht="12.75">
      <c r="A3" s="19"/>
      <c r="B3" s="19"/>
      <c r="C3" s="19"/>
      <c r="D3" s="19"/>
      <c r="E3" s="19"/>
      <c r="F3" s="19"/>
      <c r="G3" s="19"/>
      <c r="H3" s="592"/>
      <c r="I3" s="592"/>
      <c r="J3" s="592"/>
    </row>
    <row r="4" spans="1:12" ht="12.75" customHeight="1">
      <c r="A4" s="593" t="s">
        <v>551</v>
      </c>
      <c r="B4" s="595" t="s">
        <v>152</v>
      </c>
      <c r="C4" s="596" t="s">
        <v>111</v>
      </c>
      <c r="D4" s="598" t="s">
        <v>153</v>
      </c>
      <c r="E4" s="599"/>
      <c r="F4" s="599"/>
      <c r="G4" s="599"/>
      <c r="H4" s="599"/>
      <c r="I4" s="600"/>
      <c r="J4" s="596" t="s">
        <v>112</v>
      </c>
      <c r="K4" s="593" t="s">
        <v>113</v>
      </c>
      <c r="L4" s="605" t="s">
        <v>154</v>
      </c>
    </row>
    <row r="5" spans="1:12" ht="27.75" customHeight="1">
      <c r="A5" s="594"/>
      <c r="B5" s="595"/>
      <c r="C5" s="597"/>
      <c r="D5" s="601"/>
      <c r="E5" s="602"/>
      <c r="F5" s="602"/>
      <c r="G5" s="602"/>
      <c r="H5" s="602"/>
      <c r="I5" s="603"/>
      <c r="J5" s="597"/>
      <c r="K5" s="594"/>
      <c r="L5" s="605"/>
    </row>
    <row r="6" spans="1:12" ht="22.5" customHeight="1">
      <c r="A6" s="21"/>
      <c r="B6" s="26" t="s">
        <v>155</v>
      </c>
      <c r="C6" s="13">
        <v>200</v>
      </c>
      <c r="D6" s="606" t="s">
        <v>214</v>
      </c>
      <c r="E6" s="607"/>
      <c r="F6" s="607"/>
      <c r="G6" s="607"/>
      <c r="H6" s="607"/>
      <c r="I6" s="608"/>
      <c r="J6" s="463">
        <f>J7+J443</f>
        <v>78099354</v>
      </c>
      <c r="K6" s="501">
        <f>K7+K443</f>
        <v>21712994.830000002</v>
      </c>
      <c r="L6" s="463">
        <f>J6-K6</f>
        <v>56386359.17</v>
      </c>
    </row>
    <row r="7" spans="1:12" ht="24">
      <c r="A7" s="16">
        <v>1</v>
      </c>
      <c r="B7" s="460" t="s">
        <v>156</v>
      </c>
      <c r="C7" s="465"/>
      <c r="D7" s="14" t="s">
        <v>171</v>
      </c>
      <c r="E7" s="14" t="s">
        <v>217</v>
      </c>
      <c r="F7" s="14" t="s">
        <v>217</v>
      </c>
      <c r="G7" s="14" t="s">
        <v>84</v>
      </c>
      <c r="H7" s="14" t="s">
        <v>85</v>
      </c>
      <c r="I7" s="14" t="s">
        <v>85</v>
      </c>
      <c r="J7" s="467">
        <f>J8+J142+J154+J199+J234+J352+J389+J421+J433</f>
        <v>77154854</v>
      </c>
      <c r="K7" s="467">
        <f>K8+K142+K154+K199+K234+K352+K389+K421+K433</f>
        <v>21301594.830000002</v>
      </c>
      <c r="L7" s="463">
        <f aca="true" t="shared" si="0" ref="L7:L65">J7-K7</f>
        <v>55853259.17</v>
      </c>
    </row>
    <row r="8" spans="1:12" ht="12.75">
      <c r="A8" s="16"/>
      <c r="B8" s="460" t="s">
        <v>158</v>
      </c>
      <c r="C8" s="12"/>
      <c r="D8" s="14" t="s">
        <v>171</v>
      </c>
      <c r="E8" s="14" t="s">
        <v>216</v>
      </c>
      <c r="F8" s="14" t="s">
        <v>217</v>
      </c>
      <c r="G8" s="14" t="s">
        <v>84</v>
      </c>
      <c r="H8" s="14" t="s">
        <v>85</v>
      </c>
      <c r="I8" s="14" t="s">
        <v>85</v>
      </c>
      <c r="J8" s="467">
        <f>J9+J62+J84+J93</f>
        <v>15673600</v>
      </c>
      <c r="K8" s="467">
        <f>K9+K62+K84+K93</f>
        <v>5819263.140000001</v>
      </c>
      <c r="L8" s="463">
        <f t="shared" si="0"/>
        <v>9854336.86</v>
      </c>
    </row>
    <row r="9" spans="1:12" ht="48">
      <c r="A9" s="16"/>
      <c r="B9" s="460" t="s">
        <v>16</v>
      </c>
      <c r="C9" s="12"/>
      <c r="D9" s="14" t="s">
        <v>171</v>
      </c>
      <c r="E9" s="14" t="s">
        <v>216</v>
      </c>
      <c r="F9" s="14" t="s">
        <v>17</v>
      </c>
      <c r="G9" s="14" t="s">
        <v>84</v>
      </c>
      <c r="H9" s="14" t="s">
        <v>85</v>
      </c>
      <c r="I9" s="14" t="s">
        <v>85</v>
      </c>
      <c r="J9" s="467">
        <f>J10</f>
        <v>12547300</v>
      </c>
      <c r="K9" s="467">
        <f>K10</f>
        <v>5086050.840000001</v>
      </c>
      <c r="L9" s="463">
        <f t="shared" si="0"/>
        <v>7461249.159999999</v>
      </c>
    </row>
    <row r="10" spans="1:12" ht="24">
      <c r="A10" s="16"/>
      <c r="B10" s="464" t="s">
        <v>222</v>
      </c>
      <c r="C10" s="12"/>
      <c r="D10" s="14" t="s">
        <v>171</v>
      </c>
      <c r="E10" s="14" t="s">
        <v>216</v>
      </c>
      <c r="F10" s="14" t="s">
        <v>17</v>
      </c>
      <c r="G10" s="31" t="s">
        <v>223</v>
      </c>
      <c r="H10" s="14" t="s">
        <v>85</v>
      </c>
      <c r="I10" s="14" t="s">
        <v>85</v>
      </c>
      <c r="J10" s="467">
        <f>J11</f>
        <v>12547300</v>
      </c>
      <c r="K10" s="467">
        <f>K11</f>
        <v>5086050.840000001</v>
      </c>
      <c r="L10" s="463">
        <f t="shared" si="0"/>
        <v>7461249.159999999</v>
      </c>
    </row>
    <row r="11" spans="1:12" ht="24">
      <c r="A11" s="16"/>
      <c r="B11" s="468" t="s">
        <v>2</v>
      </c>
      <c r="C11" s="493"/>
      <c r="D11" s="14" t="s">
        <v>171</v>
      </c>
      <c r="E11" s="14" t="s">
        <v>216</v>
      </c>
      <c r="F11" s="14" t="s">
        <v>17</v>
      </c>
      <c r="G11" s="27" t="s">
        <v>224</v>
      </c>
      <c r="H11" s="14" t="s">
        <v>85</v>
      </c>
      <c r="I11" s="14" t="s">
        <v>85</v>
      </c>
      <c r="J11" s="467">
        <f>J12+J46+J54</f>
        <v>12547300</v>
      </c>
      <c r="K11" s="467">
        <f>K12+K46+K54+K61</f>
        <v>5086050.840000001</v>
      </c>
      <c r="L11" s="463">
        <f t="shared" si="0"/>
        <v>7461249.159999999</v>
      </c>
    </row>
    <row r="12" spans="1:12" ht="48">
      <c r="A12" s="16"/>
      <c r="B12" s="468" t="s">
        <v>3</v>
      </c>
      <c r="C12" s="493"/>
      <c r="D12" s="14" t="s">
        <v>171</v>
      </c>
      <c r="E12" s="14" t="s">
        <v>216</v>
      </c>
      <c r="F12" s="14" t="s">
        <v>17</v>
      </c>
      <c r="G12" s="27" t="s">
        <v>225</v>
      </c>
      <c r="H12" s="14" t="s">
        <v>85</v>
      </c>
      <c r="I12" s="14" t="s">
        <v>85</v>
      </c>
      <c r="J12" s="467">
        <f>J13+J21</f>
        <v>12352400</v>
      </c>
      <c r="K12" s="467">
        <f>K13+K21</f>
        <v>5076550.840000001</v>
      </c>
      <c r="L12" s="463">
        <f t="shared" si="0"/>
        <v>7275849.159999999</v>
      </c>
    </row>
    <row r="13" spans="1:12" s="506" customFormat="1" ht="12.75">
      <c r="A13" s="16"/>
      <c r="B13" s="468" t="s">
        <v>226</v>
      </c>
      <c r="C13" s="12"/>
      <c r="D13" s="14" t="s">
        <v>171</v>
      </c>
      <c r="E13" s="14" t="s">
        <v>216</v>
      </c>
      <c r="F13" s="14" t="s">
        <v>17</v>
      </c>
      <c r="G13" s="14" t="s">
        <v>227</v>
      </c>
      <c r="H13" s="14" t="s">
        <v>85</v>
      </c>
      <c r="I13" s="14" t="s">
        <v>85</v>
      </c>
      <c r="J13" s="467">
        <f aca="true" t="shared" si="1" ref="J13:K16">J14</f>
        <v>959200</v>
      </c>
      <c r="K13" s="467">
        <f t="shared" si="1"/>
        <v>411199.62</v>
      </c>
      <c r="L13" s="463">
        <f t="shared" si="0"/>
        <v>548000.38</v>
      </c>
    </row>
    <row r="14" spans="1:12" s="506" customFormat="1" ht="60">
      <c r="A14" s="16"/>
      <c r="B14" s="460" t="s">
        <v>81</v>
      </c>
      <c r="C14" s="493"/>
      <c r="D14" s="14" t="s">
        <v>171</v>
      </c>
      <c r="E14" s="14" t="s">
        <v>216</v>
      </c>
      <c r="F14" s="14" t="s">
        <v>17</v>
      </c>
      <c r="G14" s="14" t="s">
        <v>227</v>
      </c>
      <c r="H14" s="14" t="s">
        <v>4</v>
      </c>
      <c r="I14" s="14" t="s">
        <v>85</v>
      </c>
      <c r="J14" s="467">
        <f t="shared" si="1"/>
        <v>959200</v>
      </c>
      <c r="K14" s="467">
        <f t="shared" si="1"/>
        <v>411199.62</v>
      </c>
      <c r="L14" s="463">
        <f t="shared" si="0"/>
        <v>548000.38</v>
      </c>
    </row>
    <row r="15" spans="1:12" s="506" customFormat="1" ht="24.75" customHeight="1">
      <c r="A15" s="16"/>
      <c r="B15" s="460" t="s">
        <v>5</v>
      </c>
      <c r="C15" s="12"/>
      <c r="D15" s="14" t="s">
        <v>171</v>
      </c>
      <c r="E15" s="14" t="s">
        <v>216</v>
      </c>
      <c r="F15" s="14" t="s">
        <v>17</v>
      </c>
      <c r="G15" s="14" t="s">
        <v>227</v>
      </c>
      <c r="H15" s="14" t="s">
        <v>6</v>
      </c>
      <c r="I15" s="14" t="s">
        <v>85</v>
      </c>
      <c r="J15" s="467">
        <f t="shared" si="1"/>
        <v>959200</v>
      </c>
      <c r="K15" s="467">
        <f t="shared" si="1"/>
        <v>411199.62</v>
      </c>
      <c r="L15" s="463">
        <f t="shared" si="0"/>
        <v>548000.38</v>
      </c>
    </row>
    <row r="16" spans="1:12" s="506" customFormat="1" ht="38.25">
      <c r="A16" s="16"/>
      <c r="B16" s="12" t="s">
        <v>7</v>
      </c>
      <c r="C16" s="12"/>
      <c r="D16" s="14" t="s">
        <v>171</v>
      </c>
      <c r="E16" s="14" t="s">
        <v>216</v>
      </c>
      <c r="F16" s="14" t="s">
        <v>17</v>
      </c>
      <c r="G16" s="14" t="s">
        <v>227</v>
      </c>
      <c r="H16" s="14" t="s">
        <v>8</v>
      </c>
      <c r="I16" s="14" t="s">
        <v>85</v>
      </c>
      <c r="J16" s="467">
        <f t="shared" si="1"/>
        <v>959200</v>
      </c>
      <c r="K16" s="467">
        <f t="shared" si="1"/>
        <v>411199.62</v>
      </c>
      <c r="L16" s="463">
        <f t="shared" si="0"/>
        <v>548000.38</v>
      </c>
    </row>
    <row r="17" spans="1:12" ht="12.75">
      <c r="A17" s="17"/>
      <c r="B17" s="28" t="s">
        <v>160</v>
      </c>
      <c r="C17" s="28"/>
      <c r="D17" s="15" t="s">
        <v>171</v>
      </c>
      <c r="E17" s="15" t="s">
        <v>216</v>
      </c>
      <c r="F17" s="15" t="s">
        <v>17</v>
      </c>
      <c r="G17" s="15" t="s">
        <v>227</v>
      </c>
      <c r="H17" s="15" t="s">
        <v>8</v>
      </c>
      <c r="I17" s="15" t="s">
        <v>157</v>
      </c>
      <c r="J17" s="469">
        <f>J19+J20</f>
        <v>959200</v>
      </c>
      <c r="K17" s="469">
        <f>K19+K20</f>
        <v>411199.62</v>
      </c>
      <c r="L17" s="461">
        <f t="shared" si="0"/>
        <v>548000.38</v>
      </c>
    </row>
    <row r="18" spans="1:12" ht="25.5">
      <c r="A18" s="17"/>
      <c r="B18" s="28" t="s">
        <v>161</v>
      </c>
      <c r="C18" s="28"/>
      <c r="D18" s="15" t="s">
        <v>171</v>
      </c>
      <c r="E18" s="15" t="s">
        <v>216</v>
      </c>
      <c r="F18" s="15" t="s">
        <v>17</v>
      </c>
      <c r="G18" s="15" t="s">
        <v>227</v>
      </c>
      <c r="H18" s="15" t="s">
        <v>8</v>
      </c>
      <c r="I18" s="15" t="s">
        <v>88</v>
      </c>
      <c r="J18" s="469">
        <f>J19+J20</f>
        <v>959200</v>
      </c>
      <c r="K18" s="469">
        <f>K19+K20</f>
        <v>411199.62</v>
      </c>
      <c r="L18" s="461">
        <f t="shared" si="0"/>
        <v>548000.38</v>
      </c>
    </row>
    <row r="19" spans="1:12" ht="12.75">
      <c r="A19" s="17"/>
      <c r="B19" s="28" t="s">
        <v>162</v>
      </c>
      <c r="C19" s="28"/>
      <c r="D19" s="15" t="s">
        <v>171</v>
      </c>
      <c r="E19" s="15" t="s">
        <v>216</v>
      </c>
      <c r="F19" s="15" t="s">
        <v>17</v>
      </c>
      <c r="G19" s="15" t="s">
        <v>227</v>
      </c>
      <c r="H19" s="15" t="s">
        <v>8</v>
      </c>
      <c r="I19" s="15" t="s">
        <v>89</v>
      </c>
      <c r="J19" s="469">
        <v>725200</v>
      </c>
      <c r="K19" s="499">
        <v>312199.62</v>
      </c>
      <c r="L19" s="461">
        <f t="shared" si="0"/>
        <v>413000.38</v>
      </c>
    </row>
    <row r="20" spans="1:13" ht="12.75">
      <c r="A20" s="15"/>
      <c r="B20" s="28" t="s">
        <v>163</v>
      </c>
      <c r="C20" s="28"/>
      <c r="D20" s="15" t="s">
        <v>171</v>
      </c>
      <c r="E20" s="15" t="s">
        <v>216</v>
      </c>
      <c r="F20" s="15" t="s">
        <v>17</v>
      </c>
      <c r="G20" s="15" t="s">
        <v>227</v>
      </c>
      <c r="H20" s="15" t="s">
        <v>8</v>
      </c>
      <c r="I20" s="15" t="s">
        <v>90</v>
      </c>
      <c r="J20" s="469">
        <v>234000</v>
      </c>
      <c r="K20" s="502">
        <v>99000</v>
      </c>
      <c r="L20" s="461">
        <f t="shared" si="0"/>
        <v>135000</v>
      </c>
      <c r="M20" s="95"/>
    </row>
    <row r="21" spans="1:12" ht="12.75">
      <c r="A21" s="14"/>
      <c r="B21" s="464" t="s">
        <v>159</v>
      </c>
      <c r="C21" s="12"/>
      <c r="D21" s="14" t="s">
        <v>171</v>
      </c>
      <c r="E21" s="14" t="s">
        <v>216</v>
      </c>
      <c r="F21" s="14" t="s">
        <v>17</v>
      </c>
      <c r="G21" s="16" t="s">
        <v>228</v>
      </c>
      <c r="H21" s="14" t="s">
        <v>85</v>
      </c>
      <c r="I21" s="14" t="s">
        <v>85</v>
      </c>
      <c r="J21" s="467">
        <f>J22+J33</f>
        <v>11393200</v>
      </c>
      <c r="K21" s="467">
        <f>K22+K33</f>
        <v>4665351.220000001</v>
      </c>
      <c r="L21" s="463">
        <f t="shared" si="0"/>
        <v>6727848.779999999</v>
      </c>
    </row>
    <row r="22" spans="1:15" ht="60">
      <c r="A22" s="14"/>
      <c r="B22" s="460" t="s">
        <v>81</v>
      </c>
      <c r="C22" s="12"/>
      <c r="D22" s="14" t="s">
        <v>171</v>
      </c>
      <c r="E22" s="14" t="s">
        <v>216</v>
      </c>
      <c r="F22" s="14" t="s">
        <v>17</v>
      </c>
      <c r="G22" s="16" t="s">
        <v>228</v>
      </c>
      <c r="H22" s="14" t="s">
        <v>4</v>
      </c>
      <c r="I22" s="14" t="s">
        <v>85</v>
      </c>
      <c r="J22" s="467">
        <f>J23+J29</f>
        <v>7023300</v>
      </c>
      <c r="K22" s="467">
        <f>K23+K29</f>
        <v>3223878.22</v>
      </c>
      <c r="L22" s="463">
        <f t="shared" si="0"/>
        <v>3799421.78</v>
      </c>
      <c r="O22" s="95"/>
    </row>
    <row r="23" spans="1:12" ht="24">
      <c r="A23" s="14"/>
      <c r="B23" s="460" t="s">
        <v>5</v>
      </c>
      <c r="C23" s="12"/>
      <c r="D23" s="14" t="s">
        <v>171</v>
      </c>
      <c r="E23" s="14" t="s">
        <v>216</v>
      </c>
      <c r="F23" s="14" t="s">
        <v>17</v>
      </c>
      <c r="G23" s="16" t="s">
        <v>228</v>
      </c>
      <c r="H23" s="14" t="s">
        <v>6</v>
      </c>
      <c r="I23" s="14" t="s">
        <v>85</v>
      </c>
      <c r="J23" s="467">
        <f aca="true" t="shared" si="2" ref="J23:K25">J24</f>
        <v>6875100</v>
      </c>
      <c r="K23" s="467">
        <f t="shared" si="2"/>
        <v>3223878.22</v>
      </c>
      <c r="L23" s="463">
        <f t="shared" si="0"/>
        <v>3651221.78</v>
      </c>
    </row>
    <row r="24" spans="1:12" ht="36">
      <c r="A24" s="14"/>
      <c r="B24" s="460" t="s">
        <v>7</v>
      </c>
      <c r="C24" s="12"/>
      <c r="D24" s="14" t="s">
        <v>171</v>
      </c>
      <c r="E24" s="14" t="s">
        <v>216</v>
      </c>
      <c r="F24" s="14" t="s">
        <v>17</v>
      </c>
      <c r="G24" s="16" t="s">
        <v>228</v>
      </c>
      <c r="H24" s="14" t="s">
        <v>8</v>
      </c>
      <c r="I24" s="14" t="s">
        <v>85</v>
      </c>
      <c r="J24" s="467">
        <f t="shared" si="2"/>
        <v>6875100</v>
      </c>
      <c r="K24" s="467">
        <f t="shared" si="2"/>
        <v>3223878.22</v>
      </c>
      <c r="L24" s="463">
        <f t="shared" si="0"/>
        <v>3651221.78</v>
      </c>
    </row>
    <row r="25" spans="1:12" ht="12.75">
      <c r="A25" s="14"/>
      <c r="B25" s="28" t="s">
        <v>160</v>
      </c>
      <c r="C25" s="493"/>
      <c r="D25" s="15" t="s">
        <v>171</v>
      </c>
      <c r="E25" s="15" t="s">
        <v>216</v>
      </c>
      <c r="F25" s="15" t="s">
        <v>17</v>
      </c>
      <c r="G25" s="17" t="s">
        <v>228</v>
      </c>
      <c r="H25" s="15" t="s">
        <v>8</v>
      </c>
      <c r="I25" s="15" t="s">
        <v>157</v>
      </c>
      <c r="J25" s="469">
        <f t="shared" si="2"/>
        <v>6875100</v>
      </c>
      <c r="K25" s="469">
        <f t="shared" si="2"/>
        <v>3223878.22</v>
      </c>
      <c r="L25" s="461">
        <f t="shared" si="0"/>
        <v>3651221.78</v>
      </c>
    </row>
    <row r="26" spans="1:12" ht="25.5">
      <c r="A26" s="14"/>
      <c r="B26" s="28" t="s">
        <v>161</v>
      </c>
      <c r="C26" s="12"/>
      <c r="D26" s="15" t="s">
        <v>171</v>
      </c>
      <c r="E26" s="15" t="s">
        <v>216</v>
      </c>
      <c r="F26" s="15" t="s">
        <v>17</v>
      </c>
      <c r="G26" s="17" t="s">
        <v>228</v>
      </c>
      <c r="H26" s="15" t="s">
        <v>8</v>
      </c>
      <c r="I26" s="15" t="s">
        <v>88</v>
      </c>
      <c r="J26" s="469">
        <f>J27+J28</f>
        <v>6875100</v>
      </c>
      <c r="K26" s="469">
        <f>K27+K28</f>
        <v>3223878.22</v>
      </c>
      <c r="L26" s="461">
        <f t="shared" si="0"/>
        <v>3651221.78</v>
      </c>
    </row>
    <row r="27" spans="1:12" ht="12.75">
      <c r="A27" s="14"/>
      <c r="B27" s="28" t="s">
        <v>162</v>
      </c>
      <c r="C27" s="12"/>
      <c r="D27" s="15" t="s">
        <v>171</v>
      </c>
      <c r="E27" s="15" t="s">
        <v>216</v>
      </c>
      <c r="F27" s="15" t="s">
        <v>17</v>
      </c>
      <c r="G27" s="17" t="s">
        <v>228</v>
      </c>
      <c r="H27" s="15" t="s">
        <v>8</v>
      </c>
      <c r="I27" s="15" t="s">
        <v>89</v>
      </c>
      <c r="J27" s="469">
        <v>5280400</v>
      </c>
      <c r="K27" s="499">
        <v>2552585.56</v>
      </c>
      <c r="L27" s="461">
        <f t="shared" si="0"/>
        <v>2727814.44</v>
      </c>
    </row>
    <row r="28" spans="1:12" ht="12.75">
      <c r="A28" s="14"/>
      <c r="B28" s="28" t="s">
        <v>163</v>
      </c>
      <c r="C28" s="28"/>
      <c r="D28" s="15" t="s">
        <v>171</v>
      </c>
      <c r="E28" s="15" t="s">
        <v>216</v>
      </c>
      <c r="F28" s="15" t="s">
        <v>17</v>
      </c>
      <c r="G28" s="17" t="s">
        <v>228</v>
      </c>
      <c r="H28" s="15" t="s">
        <v>8</v>
      </c>
      <c r="I28" s="15" t="s">
        <v>90</v>
      </c>
      <c r="J28" s="469">
        <v>1594700</v>
      </c>
      <c r="K28" s="499">
        <v>671292.66</v>
      </c>
      <c r="L28" s="461">
        <f t="shared" si="0"/>
        <v>923407.34</v>
      </c>
    </row>
    <row r="29" spans="1:12" ht="38.25">
      <c r="A29" s="14"/>
      <c r="B29" s="12" t="s">
        <v>9</v>
      </c>
      <c r="C29" s="12"/>
      <c r="D29" s="14" t="s">
        <v>171</v>
      </c>
      <c r="E29" s="14" t="s">
        <v>216</v>
      </c>
      <c r="F29" s="14" t="s">
        <v>17</v>
      </c>
      <c r="G29" s="16" t="s">
        <v>228</v>
      </c>
      <c r="H29" s="14" t="s">
        <v>10</v>
      </c>
      <c r="I29" s="14" t="s">
        <v>85</v>
      </c>
      <c r="J29" s="467">
        <f aca="true" t="shared" si="3" ref="J29:K31">J30</f>
        <v>148200</v>
      </c>
      <c r="K29" s="467">
        <f t="shared" si="3"/>
        <v>0</v>
      </c>
      <c r="L29" s="463">
        <f t="shared" si="0"/>
        <v>148200</v>
      </c>
    </row>
    <row r="30" spans="1:12" ht="12.75">
      <c r="A30" s="14"/>
      <c r="B30" s="28" t="s">
        <v>160</v>
      </c>
      <c r="C30" s="28"/>
      <c r="D30" s="15" t="s">
        <v>171</v>
      </c>
      <c r="E30" s="15" t="s">
        <v>216</v>
      </c>
      <c r="F30" s="15" t="s">
        <v>17</v>
      </c>
      <c r="G30" s="17" t="s">
        <v>228</v>
      </c>
      <c r="H30" s="15" t="s">
        <v>10</v>
      </c>
      <c r="I30" s="15" t="s">
        <v>157</v>
      </c>
      <c r="J30" s="469">
        <f t="shared" si="3"/>
        <v>148200</v>
      </c>
      <c r="K30" s="469">
        <f t="shared" si="3"/>
        <v>0</v>
      </c>
      <c r="L30" s="461">
        <f t="shared" si="0"/>
        <v>148200</v>
      </c>
    </row>
    <row r="31" spans="1:12" ht="12.75">
      <c r="A31" s="14"/>
      <c r="B31" s="28" t="s">
        <v>210</v>
      </c>
      <c r="C31" s="28"/>
      <c r="D31" s="15" t="s">
        <v>171</v>
      </c>
      <c r="E31" s="15" t="s">
        <v>216</v>
      </c>
      <c r="F31" s="15" t="s">
        <v>17</v>
      </c>
      <c r="G31" s="17" t="s">
        <v>228</v>
      </c>
      <c r="H31" s="15" t="s">
        <v>10</v>
      </c>
      <c r="I31" s="15" t="s">
        <v>91</v>
      </c>
      <c r="J31" s="469">
        <f t="shared" si="3"/>
        <v>148200</v>
      </c>
      <c r="K31" s="469">
        <f t="shared" si="3"/>
        <v>0</v>
      </c>
      <c r="L31" s="461">
        <f t="shared" si="0"/>
        <v>148200</v>
      </c>
    </row>
    <row r="32" spans="1:12" ht="12.75">
      <c r="A32" s="14"/>
      <c r="B32" s="28" t="s">
        <v>93</v>
      </c>
      <c r="C32" s="28"/>
      <c r="D32" s="15" t="s">
        <v>171</v>
      </c>
      <c r="E32" s="15" t="s">
        <v>216</v>
      </c>
      <c r="F32" s="15" t="s">
        <v>17</v>
      </c>
      <c r="G32" s="17" t="s">
        <v>228</v>
      </c>
      <c r="H32" s="15" t="s">
        <v>10</v>
      </c>
      <c r="I32" s="15" t="s">
        <v>92</v>
      </c>
      <c r="J32" s="469">
        <v>148200</v>
      </c>
      <c r="K32" s="499">
        <v>0</v>
      </c>
      <c r="L32" s="461">
        <f t="shared" si="0"/>
        <v>148200</v>
      </c>
    </row>
    <row r="33" spans="1:12" ht="24">
      <c r="A33" s="14"/>
      <c r="B33" s="460" t="s">
        <v>19</v>
      </c>
      <c r="C33" s="493"/>
      <c r="D33" s="14" t="s">
        <v>171</v>
      </c>
      <c r="E33" s="14" t="s">
        <v>216</v>
      </c>
      <c r="F33" s="14" t="s">
        <v>17</v>
      </c>
      <c r="G33" s="16" t="s">
        <v>228</v>
      </c>
      <c r="H33" s="14" t="s">
        <v>157</v>
      </c>
      <c r="I33" s="14" t="s">
        <v>85</v>
      </c>
      <c r="J33" s="467">
        <f>J34</f>
        <v>4369900</v>
      </c>
      <c r="K33" s="467">
        <f>K34</f>
        <v>1441473</v>
      </c>
      <c r="L33" s="463">
        <f t="shared" si="0"/>
        <v>2928427</v>
      </c>
    </row>
    <row r="34" spans="1:12" ht="24">
      <c r="A34" s="14"/>
      <c r="B34" s="460" t="s">
        <v>20</v>
      </c>
      <c r="C34" s="493"/>
      <c r="D34" s="14" t="s">
        <v>171</v>
      </c>
      <c r="E34" s="14" t="s">
        <v>216</v>
      </c>
      <c r="F34" s="14" t="s">
        <v>17</v>
      </c>
      <c r="G34" s="16" t="s">
        <v>228</v>
      </c>
      <c r="H34" s="14" t="s">
        <v>21</v>
      </c>
      <c r="I34" s="14" t="s">
        <v>85</v>
      </c>
      <c r="J34" s="467">
        <f>J35</f>
        <v>4369900</v>
      </c>
      <c r="K34" s="467">
        <f>K35</f>
        <v>1441473</v>
      </c>
      <c r="L34" s="463">
        <f t="shared" si="0"/>
        <v>2928427</v>
      </c>
    </row>
    <row r="35" spans="1:12" ht="24">
      <c r="A35" s="14"/>
      <c r="B35" s="460" t="s">
        <v>22</v>
      </c>
      <c r="C35" s="493"/>
      <c r="D35" s="14" t="s">
        <v>171</v>
      </c>
      <c r="E35" s="14" t="s">
        <v>216</v>
      </c>
      <c r="F35" s="14" t="s">
        <v>17</v>
      </c>
      <c r="G35" s="16" t="s">
        <v>228</v>
      </c>
      <c r="H35" s="14" t="s">
        <v>23</v>
      </c>
      <c r="I35" s="14" t="s">
        <v>85</v>
      </c>
      <c r="J35" s="467">
        <f>J36+J43</f>
        <v>4369900</v>
      </c>
      <c r="K35" s="467">
        <f>K36+K43</f>
        <v>1441473</v>
      </c>
      <c r="L35" s="463">
        <f t="shared" si="0"/>
        <v>2928427</v>
      </c>
    </row>
    <row r="36" spans="1:12" ht="12.75">
      <c r="A36" s="14"/>
      <c r="B36" s="28" t="s">
        <v>160</v>
      </c>
      <c r="C36" s="493"/>
      <c r="D36" s="15" t="s">
        <v>171</v>
      </c>
      <c r="E36" s="15" t="s">
        <v>216</v>
      </c>
      <c r="F36" s="15" t="s">
        <v>17</v>
      </c>
      <c r="G36" s="17" t="s">
        <v>228</v>
      </c>
      <c r="H36" s="15" t="s">
        <v>23</v>
      </c>
      <c r="I36" s="15" t="s">
        <v>157</v>
      </c>
      <c r="J36" s="469">
        <f>J37+J42</f>
        <v>3385700</v>
      </c>
      <c r="K36" s="469">
        <f>K37+K42</f>
        <v>987948</v>
      </c>
      <c r="L36" s="461">
        <f t="shared" si="0"/>
        <v>2397752</v>
      </c>
    </row>
    <row r="37" spans="1:12" ht="12.75">
      <c r="A37" s="14"/>
      <c r="B37" s="28" t="s">
        <v>164</v>
      </c>
      <c r="C37" s="28"/>
      <c r="D37" s="15" t="s">
        <v>171</v>
      </c>
      <c r="E37" s="15" t="s">
        <v>216</v>
      </c>
      <c r="F37" s="15" t="s">
        <v>17</v>
      </c>
      <c r="G37" s="17" t="s">
        <v>228</v>
      </c>
      <c r="H37" s="15" t="s">
        <v>23</v>
      </c>
      <c r="I37" s="15" t="s">
        <v>82</v>
      </c>
      <c r="J37" s="469">
        <f>J38+J39+J40+J41</f>
        <v>3360700</v>
      </c>
      <c r="K37" s="469">
        <f>K38+K39+K40+K41</f>
        <v>987948</v>
      </c>
      <c r="L37" s="461">
        <f t="shared" si="0"/>
        <v>2372752</v>
      </c>
    </row>
    <row r="38" spans="1:12" ht="12.75">
      <c r="A38" s="14"/>
      <c r="B38" s="28" t="s">
        <v>98</v>
      </c>
      <c r="C38" s="28"/>
      <c r="D38" s="15" t="s">
        <v>171</v>
      </c>
      <c r="E38" s="15" t="s">
        <v>216</v>
      </c>
      <c r="F38" s="15" t="s">
        <v>17</v>
      </c>
      <c r="G38" s="17" t="s">
        <v>228</v>
      </c>
      <c r="H38" s="15" t="s">
        <v>23</v>
      </c>
      <c r="I38" s="15" t="s">
        <v>94</v>
      </c>
      <c r="J38" s="469">
        <v>152400</v>
      </c>
      <c r="K38" s="499">
        <v>58500</v>
      </c>
      <c r="L38" s="461">
        <f t="shared" si="0"/>
        <v>93900</v>
      </c>
    </row>
    <row r="39" spans="1:12" ht="12.75">
      <c r="A39" s="14"/>
      <c r="B39" s="28" t="s">
        <v>165</v>
      </c>
      <c r="C39" s="28"/>
      <c r="D39" s="15" t="s">
        <v>171</v>
      </c>
      <c r="E39" s="15" t="s">
        <v>216</v>
      </c>
      <c r="F39" s="15" t="s">
        <v>17</v>
      </c>
      <c r="G39" s="17" t="s">
        <v>228</v>
      </c>
      <c r="H39" s="15" t="s">
        <v>23</v>
      </c>
      <c r="I39" s="15" t="s">
        <v>95</v>
      </c>
      <c r="J39" s="469">
        <v>1620300</v>
      </c>
      <c r="K39" s="499">
        <v>501399.3</v>
      </c>
      <c r="L39" s="461">
        <f t="shared" si="0"/>
        <v>1118900.7</v>
      </c>
    </row>
    <row r="40" spans="1:12" ht="12.75">
      <c r="A40" s="14"/>
      <c r="B40" s="28" t="s">
        <v>166</v>
      </c>
      <c r="C40" s="28"/>
      <c r="D40" s="15" t="s">
        <v>171</v>
      </c>
      <c r="E40" s="15" t="s">
        <v>216</v>
      </c>
      <c r="F40" s="15" t="s">
        <v>17</v>
      </c>
      <c r="G40" s="17" t="s">
        <v>228</v>
      </c>
      <c r="H40" s="15" t="s">
        <v>23</v>
      </c>
      <c r="I40" s="15" t="s">
        <v>96</v>
      </c>
      <c r="J40" s="469">
        <f>484000+500000</f>
        <v>984000</v>
      </c>
      <c r="K40" s="499">
        <v>122083.2</v>
      </c>
      <c r="L40" s="461">
        <f t="shared" si="0"/>
        <v>861916.8</v>
      </c>
    </row>
    <row r="41" spans="1:12" ht="12.75">
      <c r="A41" s="14"/>
      <c r="B41" s="28" t="s">
        <v>167</v>
      </c>
      <c r="C41" s="28"/>
      <c r="D41" s="15" t="s">
        <v>171</v>
      </c>
      <c r="E41" s="15" t="s">
        <v>216</v>
      </c>
      <c r="F41" s="15" t="s">
        <v>17</v>
      </c>
      <c r="G41" s="17" t="s">
        <v>228</v>
      </c>
      <c r="H41" s="15" t="s">
        <v>23</v>
      </c>
      <c r="I41" s="15" t="s">
        <v>83</v>
      </c>
      <c r="J41" s="469">
        <f>465000+139000</f>
        <v>604000</v>
      </c>
      <c r="K41" s="499">
        <v>305965.5</v>
      </c>
      <c r="L41" s="461">
        <f t="shared" si="0"/>
        <v>298034.5</v>
      </c>
    </row>
    <row r="42" spans="1:12" ht="12.75">
      <c r="A42" s="14"/>
      <c r="B42" s="28" t="s">
        <v>168</v>
      </c>
      <c r="C42" s="28"/>
      <c r="D42" s="15" t="s">
        <v>171</v>
      </c>
      <c r="E42" s="15" t="s">
        <v>216</v>
      </c>
      <c r="F42" s="15" t="s">
        <v>17</v>
      </c>
      <c r="G42" s="17" t="s">
        <v>228</v>
      </c>
      <c r="H42" s="15" t="s">
        <v>23</v>
      </c>
      <c r="I42" s="15" t="s">
        <v>99</v>
      </c>
      <c r="J42" s="469">
        <v>25000</v>
      </c>
      <c r="K42" s="499">
        <v>0</v>
      </c>
      <c r="L42" s="461">
        <f t="shared" si="0"/>
        <v>25000</v>
      </c>
    </row>
    <row r="43" spans="1:12" ht="12.75">
      <c r="A43" s="14"/>
      <c r="B43" s="28" t="s">
        <v>87</v>
      </c>
      <c r="C43" s="28"/>
      <c r="D43" s="15" t="s">
        <v>171</v>
      </c>
      <c r="E43" s="15" t="s">
        <v>216</v>
      </c>
      <c r="F43" s="15" t="s">
        <v>17</v>
      </c>
      <c r="G43" s="17" t="s">
        <v>228</v>
      </c>
      <c r="H43" s="15" t="s">
        <v>23</v>
      </c>
      <c r="I43" s="15" t="s">
        <v>73</v>
      </c>
      <c r="J43" s="469">
        <f>J44+J45</f>
        <v>984200</v>
      </c>
      <c r="K43" s="469">
        <f>K44+K45</f>
        <v>453525</v>
      </c>
      <c r="L43" s="461">
        <f t="shared" si="0"/>
        <v>530675</v>
      </c>
    </row>
    <row r="44" spans="1:12" ht="12.75">
      <c r="A44" s="14"/>
      <c r="B44" s="28" t="s">
        <v>169</v>
      </c>
      <c r="C44" s="12"/>
      <c r="D44" s="15" t="s">
        <v>171</v>
      </c>
      <c r="E44" s="15" t="s">
        <v>216</v>
      </c>
      <c r="F44" s="15" t="s">
        <v>17</v>
      </c>
      <c r="G44" s="17" t="s">
        <v>228</v>
      </c>
      <c r="H44" s="15" t="s">
        <v>23</v>
      </c>
      <c r="I44" s="15" t="s">
        <v>97</v>
      </c>
      <c r="J44" s="469">
        <v>271000</v>
      </c>
      <c r="K44" s="499">
        <v>23249</v>
      </c>
      <c r="L44" s="461">
        <f t="shared" si="0"/>
        <v>247751</v>
      </c>
    </row>
    <row r="45" spans="1:12" ht="12.75">
      <c r="A45" s="14"/>
      <c r="B45" s="28" t="s">
        <v>178</v>
      </c>
      <c r="C45" s="12"/>
      <c r="D45" s="15" t="s">
        <v>171</v>
      </c>
      <c r="E45" s="15" t="s">
        <v>216</v>
      </c>
      <c r="F45" s="15" t="s">
        <v>17</v>
      </c>
      <c r="G45" s="17" t="s">
        <v>228</v>
      </c>
      <c r="H45" s="15" t="s">
        <v>23</v>
      </c>
      <c r="I45" s="15" t="s">
        <v>86</v>
      </c>
      <c r="J45" s="469">
        <v>713200</v>
      </c>
      <c r="K45" s="499">
        <v>430276</v>
      </c>
      <c r="L45" s="461">
        <f t="shared" si="0"/>
        <v>282924</v>
      </c>
    </row>
    <row r="46" spans="1:12" ht="12.75">
      <c r="A46" s="14"/>
      <c r="B46" s="468" t="s">
        <v>28</v>
      </c>
      <c r="C46" s="12"/>
      <c r="D46" s="14" t="s">
        <v>171</v>
      </c>
      <c r="E46" s="14" t="s">
        <v>216</v>
      </c>
      <c r="F46" s="14" t="s">
        <v>17</v>
      </c>
      <c r="G46" s="31" t="s">
        <v>229</v>
      </c>
      <c r="H46" s="14" t="s">
        <v>85</v>
      </c>
      <c r="I46" s="14" t="s">
        <v>85</v>
      </c>
      <c r="J46" s="467">
        <f aca="true" t="shared" si="4" ref="J46:K50">J47</f>
        <v>193300</v>
      </c>
      <c r="K46" s="467">
        <f t="shared" si="4"/>
        <v>8500</v>
      </c>
      <c r="L46" s="463">
        <f t="shared" si="0"/>
        <v>184800</v>
      </c>
    </row>
    <row r="47" spans="1:12" ht="36">
      <c r="A47" s="14"/>
      <c r="B47" s="468" t="s">
        <v>29</v>
      </c>
      <c r="C47" s="12"/>
      <c r="D47" s="14" t="s">
        <v>171</v>
      </c>
      <c r="E47" s="14" t="s">
        <v>216</v>
      </c>
      <c r="F47" s="14" t="s">
        <v>17</v>
      </c>
      <c r="G47" s="14" t="s">
        <v>230</v>
      </c>
      <c r="H47" s="14" t="s">
        <v>85</v>
      </c>
      <c r="I47" s="14" t="s">
        <v>85</v>
      </c>
      <c r="J47" s="467">
        <f t="shared" si="4"/>
        <v>193300</v>
      </c>
      <c r="K47" s="467">
        <f t="shared" si="4"/>
        <v>8500</v>
      </c>
      <c r="L47" s="463">
        <f t="shared" si="0"/>
        <v>184800</v>
      </c>
    </row>
    <row r="48" spans="1:12" ht="24">
      <c r="A48" s="14"/>
      <c r="B48" s="460" t="s">
        <v>19</v>
      </c>
      <c r="C48" s="12"/>
      <c r="D48" s="14" t="s">
        <v>171</v>
      </c>
      <c r="E48" s="14" t="s">
        <v>216</v>
      </c>
      <c r="F48" s="14" t="s">
        <v>17</v>
      </c>
      <c r="G48" s="14" t="s">
        <v>230</v>
      </c>
      <c r="H48" s="14" t="s">
        <v>157</v>
      </c>
      <c r="I48" s="14" t="s">
        <v>85</v>
      </c>
      <c r="J48" s="467">
        <f t="shared" si="4"/>
        <v>193300</v>
      </c>
      <c r="K48" s="467">
        <f t="shared" si="4"/>
        <v>8500</v>
      </c>
      <c r="L48" s="463">
        <f t="shared" si="0"/>
        <v>184800</v>
      </c>
    </row>
    <row r="49" spans="1:12" ht="24">
      <c r="A49" s="14"/>
      <c r="B49" s="460" t="s">
        <v>20</v>
      </c>
      <c r="C49" s="12"/>
      <c r="D49" s="14" t="s">
        <v>171</v>
      </c>
      <c r="E49" s="14" t="s">
        <v>216</v>
      </c>
      <c r="F49" s="14" t="s">
        <v>17</v>
      </c>
      <c r="G49" s="14" t="s">
        <v>230</v>
      </c>
      <c r="H49" s="14" t="s">
        <v>21</v>
      </c>
      <c r="I49" s="14" t="s">
        <v>85</v>
      </c>
      <c r="J49" s="467">
        <f t="shared" si="4"/>
        <v>193300</v>
      </c>
      <c r="K49" s="467">
        <f t="shared" si="4"/>
        <v>8500</v>
      </c>
      <c r="L49" s="463">
        <f t="shared" si="0"/>
        <v>184800</v>
      </c>
    </row>
    <row r="50" spans="1:12" ht="24">
      <c r="A50" s="14"/>
      <c r="B50" s="460" t="s">
        <v>22</v>
      </c>
      <c r="C50" s="12"/>
      <c r="D50" s="14" t="s">
        <v>171</v>
      </c>
      <c r="E50" s="14" t="s">
        <v>216</v>
      </c>
      <c r="F50" s="14" t="s">
        <v>17</v>
      </c>
      <c r="G50" s="14" t="s">
        <v>230</v>
      </c>
      <c r="H50" s="14" t="s">
        <v>23</v>
      </c>
      <c r="I50" s="14" t="s">
        <v>85</v>
      </c>
      <c r="J50" s="467">
        <f t="shared" si="4"/>
        <v>193300</v>
      </c>
      <c r="K50" s="467">
        <f t="shared" si="4"/>
        <v>8500</v>
      </c>
      <c r="L50" s="463">
        <f t="shared" si="0"/>
        <v>184800</v>
      </c>
    </row>
    <row r="51" spans="1:12" ht="12.75">
      <c r="A51" s="14"/>
      <c r="B51" s="28" t="s">
        <v>160</v>
      </c>
      <c r="C51" s="28"/>
      <c r="D51" s="15" t="s">
        <v>171</v>
      </c>
      <c r="E51" s="15" t="s">
        <v>216</v>
      </c>
      <c r="F51" s="15" t="s">
        <v>17</v>
      </c>
      <c r="G51" s="15" t="s">
        <v>230</v>
      </c>
      <c r="H51" s="15" t="s">
        <v>23</v>
      </c>
      <c r="I51" s="15" t="s">
        <v>157</v>
      </c>
      <c r="J51" s="469">
        <f>J53</f>
        <v>193300</v>
      </c>
      <c r="K51" s="469">
        <f>K53</f>
        <v>8500</v>
      </c>
      <c r="L51" s="461">
        <f t="shared" si="0"/>
        <v>184800</v>
      </c>
    </row>
    <row r="52" spans="1:12" ht="12.75">
      <c r="A52" s="14"/>
      <c r="B52" s="28" t="s">
        <v>164</v>
      </c>
      <c r="C52" s="12"/>
      <c r="D52" s="15" t="s">
        <v>171</v>
      </c>
      <c r="E52" s="15" t="s">
        <v>216</v>
      </c>
      <c r="F52" s="15" t="s">
        <v>17</v>
      </c>
      <c r="G52" s="15" t="s">
        <v>230</v>
      </c>
      <c r="H52" s="15" t="s">
        <v>23</v>
      </c>
      <c r="I52" s="15" t="s">
        <v>82</v>
      </c>
      <c r="J52" s="469">
        <f>J53</f>
        <v>193300</v>
      </c>
      <c r="K52" s="469">
        <f>K53</f>
        <v>8500</v>
      </c>
      <c r="L52" s="461">
        <f t="shared" si="0"/>
        <v>184800</v>
      </c>
    </row>
    <row r="53" spans="1:12" ht="12.75">
      <c r="A53" s="14"/>
      <c r="B53" s="28" t="s">
        <v>167</v>
      </c>
      <c r="C53" s="28"/>
      <c r="D53" s="15" t="s">
        <v>171</v>
      </c>
      <c r="E53" s="15" t="s">
        <v>216</v>
      </c>
      <c r="F53" s="15" t="s">
        <v>17</v>
      </c>
      <c r="G53" s="15" t="s">
        <v>230</v>
      </c>
      <c r="H53" s="15" t="s">
        <v>23</v>
      </c>
      <c r="I53" s="15" t="s">
        <v>83</v>
      </c>
      <c r="J53" s="469">
        <v>193300</v>
      </c>
      <c r="K53" s="499">
        <f>3500+5000</f>
        <v>8500</v>
      </c>
      <c r="L53" s="461">
        <f t="shared" si="0"/>
        <v>184800</v>
      </c>
    </row>
    <row r="54" spans="1:12" ht="48">
      <c r="A54" s="14"/>
      <c r="B54" s="470" t="s">
        <v>12</v>
      </c>
      <c r="C54" s="12"/>
      <c r="D54" s="14" t="s">
        <v>171</v>
      </c>
      <c r="E54" s="14" t="s">
        <v>216</v>
      </c>
      <c r="F54" s="14" t="s">
        <v>17</v>
      </c>
      <c r="G54" s="27" t="s">
        <v>231</v>
      </c>
      <c r="H54" s="14" t="s">
        <v>85</v>
      </c>
      <c r="I54" s="14" t="s">
        <v>85</v>
      </c>
      <c r="J54" s="467">
        <f aca="true" t="shared" si="5" ref="J54:K56">J55</f>
        <v>1600</v>
      </c>
      <c r="K54" s="467">
        <f t="shared" si="5"/>
        <v>1000</v>
      </c>
      <c r="L54" s="463">
        <f t="shared" si="0"/>
        <v>600</v>
      </c>
    </row>
    <row r="55" spans="1:12" ht="36">
      <c r="A55" s="14"/>
      <c r="B55" s="468" t="s">
        <v>30</v>
      </c>
      <c r="C55" s="12"/>
      <c r="D55" s="14" t="s">
        <v>171</v>
      </c>
      <c r="E55" s="14" t="s">
        <v>216</v>
      </c>
      <c r="F55" s="14" t="s">
        <v>17</v>
      </c>
      <c r="G55" s="16" t="s">
        <v>232</v>
      </c>
      <c r="H55" s="14" t="s">
        <v>85</v>
      </c>
      <c r="I55" s="14" t="s">
        <v>85</v>
      </c>
      <c r="J55" s="467">
        <f t="shared" si="5"/>
        <v>1600</v>
      </c>
      <c r="K55" s="467">
        <f t="shared" si="5"/>
        <v>1000</v>
      </c>
      <c r="L55" s="463">
        <f t="shared" si="0"/>
        <v>600</v>
      </c>
    </row>
    <row r="56" spans="1:12" ht="12.75">
      <c r="A56" s="14"/>
      <c r="B56" s="460" t="s">
        <v>170</v>
      </c>
      <c r="C56" s="12"/>
      <c r="D56" s="14" t="s">
        <v>171</v>
      </c>
      <c r="E56" s="14" t="s">
        <v>216</v>
      </c>
      <c r="F56" s="14" t="s">
        <v>17</v>
      </c>
      <c r="G56" s="16" t="s">
        <v>232</v>
      </c>
      <c r="H56" s="14" t="s">
        <v>14</v>
      </c>
      <c r="I56" s="14" t="s">
        <v>85</v>
      </c>
      <c r="J56" s="467">
        <f t="shared" si="5"/>
        <v>1600</v>
      </c>
      <c r="K56" s="467">
        <f t="shared" si="5"/>
        <v>1000</v>
      </c>
      <c r="L56" s="463">
        <f t="shared" si="0"/>
        <v>600</v>
      </c>
    </row>
    <row r="57" spans="1:12" ht="12.75">
      <c r="A57" s="14"/>
      <c r="B57" s="460" t="s">
        <v>121</v>
      </c>
      <c r="C57" s="12"/>
      <c r="D57" s="14" t="s">
        <v>171</v>
      </c>
      <c r="E57" s="14" t="s">
        <v>216</v>
      </c>
      <c r="F57" s="14" t="s">
        <v>17</v>
      </c>
      <c r="G57" s="16" t="s">
        <v>232</v>
      </c>
      <c r="H57" s="14" t="s">
        <v>15</v>
      </c>
      <c r="I57" s="14" t="s">
        <v>85</v>
      </c>
      <c r="J57" s="467">
        <f>J60</f>
        <v>1600</v>
      </c>
      <c r="K57" s="467">
        <f>K60</f>
        <v>1000</v>
      </c>
      <c r="L57" s="463">
        <f t="shared" si="0"/>
        <v>600</v>
      </c>
    </row>
    <row r="58" spans="1:12" ht="12.75">
      <c r="A58" s="14"/>
      <c r="B58" s="28" t="s">
        <v>160</v>
      </c>
      <c r="C58" s="28"/>
      <c r="D58" s="15" t="s">
        <v>171</v>
      </c>
      <c r="E58" s="15" t="s">
        <v>216</v>
      </c>
      <c r="F58" s="15" t="s">
        <v>17</v>
      </c>
      <c r="G58" s="17" t="s">
        <v>232</v>
      </c>
      <c r="H58" s="15" t="s">
        <v>15</v>
      </c>
      <c r="I58" s="15" t="s">
        <v>157</v>
      </c>
      <c r="J58" s="469">
        <f>J60</f>
        <v>1600</v>
      </c>
      <c r="K58" s="469">
        <f>K60</f>
        <v>1000</v>
      </c>
      <c r="L58" s="461">
        <f t="shared" si="0"/>
        <v>600</v>
      </c>
    </row>
    <row r="59" spans="1:12" ht="12.75">
      <c r="A59" s="14"/>
      <c r="B59" s="28" t="s">
        <v>173</v>
      </c>
      <c r="C59" s="12"/>
      <c r="D59" s="15" t="s">
        <v>171</v>
      </c>
      <c r="E59" s="15" t="s">
        <v>216</v>
      </c>
      <c r="F59" s="15" t="s">
        <v>17</v>
      </c>
      <c r="G59" s="17" t="s">
        <v>232</v>
      </c>
      <c r="H59" s="15" t="s">
        <v>15</v>
      </c>
      <c r="I59" s="15" t="s">
        <v>100</v>
      </c>
      <c r="J59" s="469">
        <f>J60</f>
        <v>1600</v>
      </c>
      <c r="K59" s="469">
        <f>K60</f>
        <v>1000</v>
      </c>
      <c r="L59" s="461">
        <f t="shared" si="0"/>
        <v>600</v>
      </c>
    </row>
    <row r="60" spans="1:12" ht="25.5">
      <c r="A60" s="14"/>
      <c r="B60" s="28" t="s">
        <v>174</v>
      </c>
      <c r="C60" s="28"/>
      <c r="D60" s="15" t="s">
        <v>171</v>
      </c>
      <c r="E60" s="15" t="s">
        <v>216</v>
      </c>
      <c r="F60" s="15" t="s">
        <v>17</v>
      </c>
      <c r="G60" s="17" t="s">
        <v>232</v>
      </c>
      <c r="H60" s="15" t="s">
        <v>15</v>
      </c>
      <c r="I60" s="15" t="s">
        <v>101</v>
      </c>
      <c r="J60" s="469">
        <v>1600</v>
      </c>
      <c r="K60" s="499">
        <f>500+500</f>
        <v>1000</v>
      </c>
      <c r="L60" s="461">
        <f t="shared" si="0"/>
        <v>600</v>
      </c>
    </row>
    <row r="61" spans="1:12" ht="26.25" customHeight="1" hidden="1">
      <c r="A61" s="14"/>
      <c r="B61" s="12"/>
      <c r="C61" s="12"/>
      <c r="D61" s="14" t="s">
        <v>552</v>
      </c>
      <c r="E61" s="14" t="s">
        <v>216</v>
      </c>
      <c r="F61" s="14" t="s">
        <v>17</v>
      </c>
      <c r="G61" s="16" t="s">
        <v>330</v>
      </c>
      <c r="H61" s="14" t="s">
        <v>85</v>
      </c>
      <c r="I61" s="14" t="s">
        <v>85</v>
      </c>
      <c r="J61" s="467">
        <f>J138</f>
        <v>1000</v>
      </c>
      <c r="K61" s="467">
        <f>K138</f>
        <v>0</v>
      </c>
      <c r="L61" s="463">
        <f t="shared" si="0"/>
        <v>1000</v>
      </c>
    </row>
    <row r="62" spans="1:13" ht="36">
      <c r="A62" s="14"/>
      <c r="B62" s="458" t="s">
        <v>172</v>
      </c>
      <c r="C62" s="12"/>
      <c r="D62" s="14" t="s">
        <v>171</v>
      </c>
      <c r="E62" s="14" t="s">
        <v>216</v>
      </c>
      <c r="F62" s="14" t="s">
        <v>31</v>
      </c>
      <c r="G62" s="14" t="s">
        <v>84</v>
      </c>
      <c r="H62" s="14" t="s">
        <v>234</v>
      </c>
      <c r="I62" s="14" t="s">
        <v>85</v>
      </c>
      <c r="J62" s="467">
        <f aca="true" t="shared" si="6" ref="J62:K64">J63</f>
        <v>116600</v>
      </c>
      <c r="K62" s="467">
        <f t="shared" si="6"/>
        <v>78700</v>
      </c>
      <c r="L62" s="463">
        <f t="shared" si="0"/>
        <v>37900</v>
      </c>
      <c r="M62" s="22"/>
    </row>
    <row r="63" spans="1:13" ht="24">
      <c r="A63" s="14"/>
      <c r="B63" s="464" t="s">
        <v>222</v>
      </c>
      <c r="C63" s="12"/>
      <c r="D63" s="14" t="s">
        <v>171</v>
      </c>
      <c r="E63" s="14" t="s">
        <v>216</v>
      </c>
      <c r="F63" s="14" t="s">
        <v>31</v>
      </c>
      <c r="G63" s="14" t="s">
        <v>223</v>
      </c>
      <c r="H63" s="14" t="s">
        <v>85</v>
      </c>
      <c r="I63" s="14" t="s">
        <v>85</v>
      </c>
      <c r="J63" s="467">
        <f t="shared" si="6"/>
        <v>116600</v>
      </c>
      <c r="K63" s="467">
        <f t="shared" si="6"/>
        <v>78700</v>
      </c>
      <c r="L63" s="463">
        <f t="shared" si="0"/>
        <v>37900</v>
      </c>
      <c r="M63" s="22"/>
    </row>
    <row r="64" spans="1:13" ht="24">
      <c r="A64" s="14"/>
      <c r="B64" s="468" t="s">
        <v>2</v>
      </c>
      <c r="C64" s="12"/>
      <c r="D64" s="14" t="s">
        <v>171</v>
      </c>
      <c r="E64" s="14" t="s">
        <v>216</v>
      </c>
      <c r="F64" s="14" t="s">
        <v>31</v>
      </c>
      <c r="G64" s="16" t="s">
        <v>224</v>
      </c>
      <c r="H64" s="14" t="s">
        <v>85</v>
      </c>
      <c r="I64" s="14" t="s">
        <v>85</v>
      </c>
      <c r="J64" s="467">
        <f t="shared" si="6"/>
        <v>116600</v>
      </c>
      <c r="K64" s="467">
        <f t="shared" si="6"/>
        <v>78700</v>
      </c>
      <c r="L64" s="463">
        <f t="shared" si="0"/>
        <v>37900</v>
      </c>
      <c r="M64" s="22"/>
    </row>
    <row r="65" spans="1:13" ht="51.75" customHeight="1">
      <c r="A65" s="14"/>
      <c r="B65" s="468" t="s">
        <v>12</v>
      </c>
      <c r="C65" s="12"/>
      <c r="D65" s="14" t="s">
        <v>171</v>
      </c>
      <c r="E65" s="14" t="s">
        <v>216</v>
      </c>
      <c r="F65" s="14" t="s">
        <v>31</v>
      </c>
      <c r="G65" s="16" t="s">
        <v>231</v>
      </c>
      <c r="H65" s="14" t="s">
        <v>85</v>
      </c>
      <c r="I65" s="14" t="s">
        <v>85</v>
      </c>
      <c r="J65" s="467">
        <f>J66+J78+J72</f>
        <v>116600</v>
      </c>
      <c r="K65" s="467">
        <f>K66+K78+K72</f>
        <v>78700</v>
      </c>
      <c r="L65" s="463">
        <f t="shared" si="0"/>
        <v>37900</v>
      </c>
      <c r="M65" s="22"/>
    </row>
    <row r="66" spans="1:13" ht="24">
      <c r="A66" s="14"/>
      <c r="B66" s="468" t="s">
        <v>32</v>
      </c>
      <c r="C66" s="12"/>
      <c r="D66" s="14" t="s">
        <v>171</v>
      </c>
      <c r="E66" s="14" t="s">
        <v>216</v>
      </c>
      <c r="F66" s="14" t="s">
        <v>31</v>
      </c>
      <c r="G66" s="16" t="s">
        <v>235</v>
      </c>
      <c r="H66" s="14" t="s">
        <v>85</v>
      </c>
      <c r="I66" s="14" t="s">
        <v>85</v>
      </c>
      <c r="J66" s="467">
        <f>J67</f>
        <v>65500</v>
      </c>
      <c r="K66" s="467">
        <f>K67</f>
        <v>48800</v>
      </c>
      <c r="L66" s="463">
        <f aca="true" t="shared" si="7" ref="L66:L135">J66-K66</f>
        <v>16700</v>
      </c>
      <c r="M66" s="22"/>
    </row>
    <row r="67" spans="1:13" ht="12.75">
      <c r="A67" s="14"/>
      <c r="B67" s="28" t="s">
        <v>170</v>
      </c>
      <c r="C67" s="28"/>
      <c r="D67" s="15" t="s">
        <v>171</v>
      </c>
      <c r="E67" s="15" t="s">
        <v>216</v>
      </c>
      <c r="F67" s="15" t="s">
        <v>31</v>
      </c>
      <c r="G67" s="17" t="s">
        <v>235</v>
      </c>
      <c r="H67" s="15" t="s">
        <v>14</v>
      </c>
      <c r="I67" s="15" t="s">
        <v>85</v>
      </c>
      <c r="J67" s="469">
        <f>J68</f>
        <v>65500</v>
      </c>
      <c r="K67" s="469">
        <f>K68</f>
        <v>48800</v>
      </c>
      <c r="L67" s="461">
        <f t="shared" si="7"/>
        <v>16700</v>
      </c>
      <c r="M67" s="22"/>
    </row>
    <row r="68" spans="1:13" ht="12.75">
      <c r="A68" s="14"/>
      <c r="B68" s="28" t="s">
        <v>121</v>
      </c>
      <c r="C68" s="28"/>
      <c r="D68" s="15" t="s">
        <v>171</v>
      </c>
      <c r="E68" s="15" t="s">
        <v>216</v>
      </c>
      <c r="F68" s="15" t="s">
        <v>31</v>
      </c>
      <c r="G68" s="17" t="s">
        <v>235</v>
      </c>
      <c r="H68" s="15" t="s">
        <v>15</v>
      </c>
      <c r="I68" s="15" t="s">
        <v>85</v>
      </c>
      <c r="J68" s="469">
        <f>J70</f>
        <v>65500</v>
      </c>
      <c r="K68" s="469">
        <f>K70</f>
        <v>48800</v>
      </c>
      <c r="L68" s="461">
        <f t="shared" si="7"/>
        <v>16700</v>
      </c>
      <c r="M68" s="22"/>
    </row>
    <row r="69" spans="1:12" ht="12.75">
      <c r="A69" s="14"/>
      <c r="B69" s="28" t="s">
        <v>160</v>
      </c>
      <c r="C69" s="12"/>
      <c r="D69" s="15" t="s">
        <v>171</v>
      </c>
      <c r="E69" s="15" t="s">
        <v>216</v>
      </c>
      <c r="F69" s="15" t="s">
        <v>31</v>
      </c>
      <c r="G69" s="17" t="s">
        <v>235</v>
      </c>
      <c r="H69" s="15" t="s">
        <v>15</v>
      </c>
      <c r="I69" s="15" t="s">
        <v>157</v>
      </c>
      <c r="J69" s="469">
        <f>J70</f>
        <v>65500</v>
      </c>
      <c r="K69" s="469">
        <f>K70</f>
        <v>48800</v>
      </c>
      <c r="L69" s="461">
        <f t="shared" si="7"/>
        <v>16700</v>
      </c>
    </row>
    <row r="70" spans="1:12" ht="12.75">
      <c r="A70" s="14"/>
      <c r="B70" s="28" t="s">
        <v>173</v>
      </c>
      <c r="C70" s="28"/>
      <c r="D70" s="15" t="s">
        <v>171</v>
      </c>
      <c r="E70" s="15" t="s">
        <v>216</v>
      </c>
      <c r="F70" s="15" t="s">
        <v>31</v>
      </c>
      <c r="G70" s="17" t="s">
        <v>235</v>
      </c>
      <c r="H70" s="15" t="s">
        <v>15</v>
      </c>
      <c r="I70" s="15" t="s">
        <v>100</v>
      </c>
      <c r="J70" s="469">
        <f>J71</f>
        <v>65500</v>
      </c>
      <c r="K70" s="469">
        <f>K71</f>
        <v>48800</v>
      </c>
      <c r="L70" s="461">
        <f t="shared" si="7"/>
        <v>16700</v>
      </c>
    </row>
    <row r="71" spans="1:12" ht="25.5">
      <c r="A71" s="14"/>
      <c r="B71" s="28" t="s">
        <v>174</v>
      </c>
      <c r="C71" s="28"/>
      <c r="D71" s="15" t="s">
        <v>171</v>
      </c>
      <c r="E71" s="15" t="s">
        <v>216</v>
      </c>
      <c r="F71" s="15" t="s">
        <v>31</v>
      </c>
      <c r="G71" s="17" t="s">
        <v>235</v>
      </c>
      <c r="H71" s="15" t="s">
        <v>15</v>
      </c>
      <c r="I71" s="15" t="s">
        <v>101</v>
      </c>
      <c r="J71" s="469">
        <v>65500</v>
      </c>
      <c r="K71" s="502">
        <f>24400+24400</f>
        <v>48800</v>
      </c>
      <c r="L71" s="461">
        <f t="shared" si="7"/>
        <v>16700</v>
      </c>
    </row>
    <row r="72" spans="1:12" ht="132">
      <c r="A72" s="14"/>
      <c r="B72" s="468" t="s">
        <v>251</v>
      </c>
      <c r="C72" s="28"/>
      <c r="D72" s="14" t="s">
        <v>171</v>
      </c>
      <c r="E72" s="14" t="s">
        <v>216</v>
      </c>
      <c r="F72" s="14" t="s">
        <v>31</v>
      </c>
      <c r="G72" s="16" t="s">
        <v>252</v>
      </c>
      <c r="H72" s="14" t="s">
        <v>85</v>
      </c>
      <c r="I72" s="14" t="s">
        <v>85</v>
      </c>
      <c r="J72" s="467">
        <f>J73</f>
        <v>26300</v>
      </c>
      <c r="K72" s="467">
        <f>K73</f>
        <v>15500</v>
      </c>
      <c r="L72" s="463">
        <f aca="true" t="shared" si="8" ref="L72:L77">J72-K72</f>
        <v>10800</v>
      </c>
    </row>
    <row r="73" spans="1:12" ht="12.75">
      <c r="A73" s="14"/>
      <c r="B73" s="459" t="s">
        <v>170</v>
      </c>
      <c r="C73" s="28"/>
      <c r="D73" s="15" t="s">
        <v>171</v>
      </c>
      <c r="E73" s="15" t="s">
        <v>216</v>
      </c>
      <c r="F73" s="15" t="s">
        <v>31</v>
      </c>
      <c r="G73" s="17" t="s">
        <v>252</v>
      </c>
      <c r="H73" s="15" t="s">
        <v>14</v>
      </c>
      <c r="I73" s="15" t="s">
        <v>85</v>
      </c>
      <c r="J73" s="469">
        <f>J74</f>
        <v>26300</v>
      </c>
      <c r="K73" s="469">
        <f>K74</f>
        <v>15500</v>
      </c>
      <c r="L73" s="461">
        <f t="shared" si="8"/>
        <v>10800</v>
      </c>
    </row>
    <row r="74" spans="1:12" ht="12.75">
      <c r="A74" s="14"/>
      <c r="B74" s="459" t="s">
        <v>121</v>
      </c>
      <c r="C74" s="28"/>
      <c r="D74" s="15" t="s">
        <v>171</v>
      </c>
      <c r="E74" s="15" t="s">
        <v>216</v>
      </c>
      <c r="F74" s="15" t="s">
        <v>31</v>
      </c>
      <c r="G74" s="17" t="s">
        <v>252</v>
      </c>
      <c r="H74" s="15" t="s">
        <v>15</v>
      </c>
      <c r="I74" s="15" t="s">
        <v>85</v>
      </c>
      <c r="J74" s="469">
        <f>J77</f>
        <v>26300</v>
      </c>
      <c r="K74" s="469">
        <f>K77</f>
        <v>15500</v>
      </c>
      <c r="L74" s="461">
        <f t="shared" si="8"/>
        <v>10800</v>
      </c>
    </row>
    <row r="75" spans="1:12" ht="12.75">
      <c r="A75" s="14"/>
      <c r="B75" s="28" t="s">
        <v>160</v>
      </c>
      <c r="C75" s="12"/>
      <c r="D75" s="15" t="s">
        <v>171</v>
      </c>
      <c r="E75" s="15" t="s">
        <v>216</v>
      </c>
      <c r="F75" s="15" t="s">
        <v>31</v>
      </c>
      <c r="G75" s="17" t="s">
        <v>252</v>
      </c>
      <c r="H75" s="15" t="s">
        <v>15</v>
      </c>
      <c r="I75" s="15" t="s">
        <v>157</v>
      </c>
      <c r="J75" s="469">
        <f>J77</f>
        <v>26300</v>
      </c>
      <c r="K75" s="469">
        <f>K77</f>
        <v>15500</v>
      </c>
      <c r="L75" s="461">
        <f t="shared" si="8"/>
        <v>10800</v>
      </c>
    </row>
    <row r="76" spans="1:12" ht="12.75">
      <c r="A76" s="14"/>
      <c r="B76" s="28" t="s">
        <v>173</v>
      </c>
      <c r="C76" s="28"/>
      <c r="D76" s="15" t="s">
        <v>171</v>
      </c>
      <c r="E76" s="15" t="s">
        <v>216</v>
      </c>
      <c r="F76" s="15" t="s">
        <v>31</v>
      </c>
      <c r="G76" s="17" t="s">
        <v>252</v>
      </c>
      <c r="H76" s="15" t="s">
        <v>15</v>
      </c>
      <c r="I76" s="15" t="s">
        <v>100</v>
      </c>
      <c r="J76" s="469">
        <f>J77</f>
        <v>26300</v>
      </c>
      <c r="K76" s="469">
        <f>K77</f>
        <v>15500</v>
      </c>
      <c r="L76" s="461">
        <f t="shared" si="8"/>
        <v>10800</v>
      </c>
    </row>
    <row r="77" spans="1:12" ht="25.5">
      <c r="A77" s="14"/>
      <c r="B77" s="28" t="s">
        <v>174</v>
      </c>
      <c r="C77" s="28"/>
      <c r="D77" s="15" t="s">
        <v>171</v>
      </c>
      <c r="E77" s="15" t="s">
        <v>216</v>
      </c>
      <c r="F77" s="15" t="s">
        <v>31</v>
      </c>
      <c r="G77" s="17" t="s">
        <v>252</v>
      </c>
      <c r="H77" s="15" t="s">
        <v>15</v>
      </c>
      <c r="I77" s="15" t="s">
        <v>101</v>
      </c>
      <c r="J77" s="469">
        <v>26300</v>
      </c>
      <c r="K77" s="499">
        <v>15500</v>
      </c>
      <c r="L77" s="461">
        <f t="shared" si="8"/>
        <v>10800</v>
      </c>
    </row>
    <row r="78" spans="1:12" ht="24">
      <c r="A78" s="14"/>
      <c r="B78" s="471" t="s">
        <v>13</v>
      </c>
      <c r="C78" s="12"/>
      <c r="D78" s="14" t="s">
        <v>171</v>
      </c>
      <c r="E78" s="14" t="s">
        <v>216</v>
      </c>
      <c r="F78" s="14" t="s">
        <v>31</v>
      </c>
      <c r="G78" s="16" t="s">
        <v>236</v>
      </c>
      <c r="H78" s="14" t="s">
        <v>85</v>
      </c>
      <c r="I78" s="14" t="s">
        <v>85</v>
      </c>
      <c r="J78" s="467">
        <f>J79</f>
        <v>24800</v>
      </c>
      <c r="K78" s="467">
        <f>K79</f>
        <v>14400</v>
      </c>
      <c r="L78" s="463">
        <f t="shared" si="7"/>
        <v>10400</v>
      </c>
    </row>
    <row r="79" spans="1:12" ht="12.75">
      <c r="A79" s="14"/>
      <c r="B79" s="459" t="s">
        <v>170</v>
      </c>
      <c r="C79" s="28"/>
      <c r="D79" s="15" t="s">
        <v>171</v>
      </c>
      <c r="E79" s="15" t="s">
        <v>216</v>
      </c>
      <c r="F79" s="15" t="s">
        <v>31</v>
      </c>
      <c r="G79" s="494" t="s">
        <v>236</v>
      </c>
      <c r="H79" s="15" t="s">
        <v>14</v>
      </c>
      <c r="I79" s="15" t="s">
        <v>85</v>
      </c>
      <c r="J79" s="469">
        <f>J80</f>
        <v>24800</v>
      </c>
      <c r="K79" s="469">
        <f>K80</f>
        <v>14400</v>
      </c>
      <c r="L79" s="461">
        <f t="shared" si="7"/>
        <v>10400</v>
      </c>
    </row>
    <row r="80" spans="1:12" ht="12.75">
      <c r="A80" s="14"/>
      <c r="B80" s="459" t="s">
        <v>121</v>
      </c>
      <c r="C80" s="12"/>
      <c r="D80" s="15" t="s">
        <v>171</v>
      </c>
      <c r="E80" s="15" t="s">
        <v>216</v>
      </c>
      <c r="F80" s="15" t="s">
        <v>31</v>
      </c>
      <c r="G80" s="494" t="s">
        <v>236</v>
      </c>
      <c r="H80" s="15" t="s">
        <v>15</v>
      </c>
      <c r="I80" s="15" t="s">
        <v>85</v>
      </c>
      <c r="J80" s="469">
        <f>J83</f>
        <v>24800</v>
      </c>
      <c r="K80" s="469">
        <f>K83</f>
        <v>14400</v>
      </c>
      <c r="L80" s="461">
        <f t="shared" si="7"/>
        <v>10400</v>
      </c>
    </row>
    <row r="81" spans="1:12" ht="12.75">
      <c r="A81" s="14"/>
      <c r="B81" s="28" t="s">
        <v>160</v>
      </c>
      <c r="C81" s="493"/>
      <c r="D81" s="15" t="s">
        <v>171</v>
      </c>
      <c r="E81" s="15" t="s">
        <v>216</v>
      </c>
      <c r="F81" s="15" t="s">
        <v>31</v>
      </c>
      <c r="G81" s="494" t="s">
        <v>236</v>
      </c>
      <c r="H81" s="15" t="s">
        <v>15</v>
      </c>
      <c r="I81" s="15" t="s">
        <v>157</v>
      </c>
      <c r="J81" s="469">
        <f>J83</f>
        <v>24800</v>
      </c>
      <c r="K81" s="469">
        <f>K83</f>
        <v>14400</v>
      </c>
      <c r="L81" s="461">
        <f t="shared" si="7"/>
        <v>10400</v>
      </c>
    </row>
    <row r="82" spans="1:12" ht="12.75">
      <c r="A82" s="14"/>
      <c r="B82" s="28" t="s">
        <v>173</v>
      </c>
      <c r="C82" s="28"/>
      <c r="D82" s="15" t="s">
        <v>171</v>
      </c>
      <c r="E82" s="15" t="s">
        <v>216</v>
      </c>
      <c r="F82" s="15" t="s">
        <v>31</v>
      </c>
      <c r="G82" s="494" t="s">
        <v>236</v>
      </c>
      <c r="H82" s="15" t="s">
        <v>15</v>
      </c>
      <c r="I82" s="15" t="s">
        <v>100</v>
      </c>
      <c r="J82" s="469">
        <f>J83</f>
        <v>24800</v>
      </c>
      <c r="K82" s="469">
        <f>K83</f>
        <v>14400</v>
      </c>
      <c r="L82" s="461">
        <f t="shared" si="7"/>
        <v>10400</v>
      </c>
    </row>
    <row r="83" spans="1:12" ht="25.5">
      <c r="A83" s="14"/>
      <c r="B83" s="28" t="s">
        <v>174</v>
      </c>
      <c r="C83" s="28"/>
      <c r="D83" s="15" t="s">
        <v>171</v>
      </c>
      <c r="E83" s="15" t="s">
        <v>216</v>
      </c>
      <c r="F83" s="15" t="s">
        <v>31</v>
      </c>
      <c r="G83" s="494" t="s">
        <v>236</v>
      </c>
      <c r="H83" s="15" t="s">
        <v>15</v>
      </c>
      <c r="I83" s="15" t="s">
        <v>101</v>
      </c>
      <c r="J83" s="469">
        <v>24800</v>
      </c>
      <c r="K83" s="499">
        <f>7200+7200</f>
        <v>14400</v>
      </c>
      <c r="L83" s="461">
        <f t="shared" si="7"/>
        <v>10400</v>
      </c>
    </row>
    <row r="84" spans="1:12" ht="12.75">
      <c r="A84" s="14"/>
      <c r="B84" s="460" t="s">
        <v>175</v>
      </c>
      <c r="C84" s="12"/>
      <c r="D84" s="14" t="s">
        <v>171</v>
      </c>
      <c r="E84" s="14" t="s">
        <v>216</v>
      </c>
      <c r="F84" s="14" t="s">
        <v>33</v>
      </c>
      <c r="G84" s="14" t="s">
        <v>84</v>
      </c>
      <c r="H84" s="14" t="s">
        <v>234</v>
      </c>
      <c r="I84" s="14" t="s">
        <v>85</v>
      </c>
      <c r="J84" s="467">
        <f aca="true" t="shared" si="9" ref="J84:K89">J85</f>
        <v>1603300</v>
      </c>
      <c r="K84" s="467">
        <f t="shared" si="9"/>
        <v>0</v>
      </c>
      <c r="L84" s="463">
        <f t="shared" si="7"/>
        <v>1603300</v>
      </c>
    </row>
    <row r="85" spans="1:12" ht="24">
      <c r="A85" s="14"/>
      <c r="B85" s="464" t="s">
        <v>222</v>
      </c>
      <c r="C85" s="12"/>
      <c r="D85" s="14" t="s">
        <v>171</v>
      </c>
      <c r="E85" s="14" t="s">
        <v>216</v>
      </c>
      <c r="F85" s="14" t="s">
        <v>33</v>
      </c>
      <c r="G85" s="14" t="s">
        <v>223</v>
      </c>
      <c r="H85" s="14" t="s">
        <v>85</v>
      </c>
      <c r="I85" s="14" t="s">
        <v>85</v>
      </c>
      <c r="J85" s="467">
        <f t="shared" si="9"/>
        <v>1603300</v>
      </c>
      <c r="K85" s="467">
        <f t="shared" si="9"/>
        <v>0</v>
      </c>
      <c r="L85" s="463">
        <f t="shared" si="7"/>
        <v>1603300</v>
      </c>
    </row>
    <row r="86" spans="1:12" ht="24">
      <c r="A86" s="14"/>
      <c r="B86" s="468" t="s">
        <v>2</v>
      </c>
      <c r="C86" s="12"/>
      <c r="D86" s="14" t="s">
        <v>171</v>
      </c>
      <c r="E86" s="14" t="s">
        <v>216</v>
      </c>
      <c r="F86" s="14" t="s">
        <v>33</v>
      </c>
      <c r="G86" s="16" t="s">
        <v>224</v>
      </c>
      <c r="H86" s="14" t="s">
        <v>85</v>
      </c>
      <c r="I86" s="14" t="s">
        <v>85</v>
      </c>
      <c r="J86" s="467">
        <f t="shared" si="9"/>
        <v>1603300</v>
      </c>
      <c r="K86" s="467">
        <f t="shared" si="9"/>
        <v>0</v>
      </c>
      <c r="L86" s="463">
        <f t="shared" si="7"/>
        <v>1603300</v>
      </c>
    </row>
    <row r="87" spans="1:12" ht="13.5" customHeight="1">
      <c r="A87" s="14"/>
      <c r="B87" s="468" t="s">
        <v>34</v>
      </c>
      <c r="C87" s="12"/>
      <c r="D87" s="14" t="s">
        <v>171</v>
      </c>
      <c r="E87" s="14" t="s">
        <v>216</v>
      </c>
      <c r="F87" s="14" t="s">
        <v>33</v>
      </c>
      <c r="G87" s="16" t="s">
        <v>237</v>
      </c>
      <c r="H87" s="14" t="s">
        <v>85</v>
      </c>
      <c r="I87" s="14" t="s">
        <v>85</v>
      </c>
      <c r="J87" s="467">
        <f t="shared" si="9"/>
        <v>1603300</v>
      </c>
      <c r="K87" s="467">
        <f t="shared" si="9"/>
        <v>0</v>
      </c>
      <c r="L87" s="463">
        <f t="shared" si="7"/>
        <v>1603300</v>
      </c>
    </row>
    <row r="88" spans="1:12" ht="12.75">
      <c r="A88" s="14"/>
      <c r="B88" s="464" t="s">
        <v>208</v>
      </c>
      <c r="C88" s="12"/>
      <c r="D88" s="14" t="s">
        <v>171</v>
      </c>
      <c r="E88" s="14" t="s">
        <v>216</v>
      </c>
      <c r="F88" s="14" t="s">
        <v>33</v>
      </c>
      <c r="G88" s="16" t="s">
        <v>238</v>
      </c>
      <c r="H88" s="14" t="s">
        <v>85</v>
      </c>
      <c r="I88" s="14" t="s">
        <v>85</v>
      </c>
      <c r="J88" s="467">
        <f t="shared" si="9"/>
        <v>1603300</v>
      </c>
      <c r="K88" s="467">
        <f t="shared" si="9"/>
        <v>0</v>
      </c>
      <c r="L88" s="463">
        <f t="shared" si="7"/>
        <v>1603300</v>
      </c>
    </row>
    <row r="89" spans="1:12" ht="12.75">
      <c r="A89" s="14"/>
      <c r="B89" s="459" t="s">
        <v>24</v>
      </c>
      <c r="C89" s="12"/>
      <c r="D89" s="15" t="s">
        <v>171</v>
      </c>
      <c r="E89" s="15" t="s">
        <v>216</v>
      </c>
      <c r="F89" s="15" t="s">
        <v>33</v>
      </c>
      <c r="G89" s="17" t="s">
        <v>238</v>
      </c>
      <c r="H89" s="15" t="s">
        <v>25</v>
      </c>
      <c r="I89" s="15" t="s">
        <v>85</v>
      </c>
      <c r="J89" s="469">
        <f t="shared" si="9"/>
        <v>1603300</v>
      </c>
      <c r="K89" s="469">
        <f t="shared" si="9"/>
        <v>0</v>
      </c>
      <c r="L89" s="461">
        <f t="shared" si="7"/>
        <v>1603300</v>
      </c>
    </row>
    <row r="90" spans="1:12" ht="12.75">
      <c r="A90" s="14"/>
      <c r="B90" s="459" t="s">
        <v>35</v>
      </c>
      <c r="C90" s="28"/>
      <c r="D90" s="15" t="s">
        <v>171</v>
      </c>
      <c r="E90" s="15" t="s">
        <v>216</v>
      </c>
      <c r="F90" s="15" t="s">
        <v>33</v>
      </c>
      <c r="G90" s="17" t="s">
        <v>238</v>
      </c>
      <c r="H90" s="15" t="s">
        <v>36</v>
      </c>
      <c r="I90" s="15" t="s">
        <v>85</v>
      </c>
      <c r="J90" s="469">
        <f>J92</f>
        <v>1603300</v>
      </c>
      <c r="K90" s="469">
        <f>K92</f>
        <v>0</v>
      </c>
      <c r="L90" s="461">
        <f t="shared" si="7"/>
        <v>1603300</v>
      </c>
    </row>
    <row r="91" spans="1:12" ht="12.75">
      <c r="A91" s="14"/>
      <c r="B91" s="459" t="s">
        <v>160</v>
      </c>
      <c r="C91" s="28"/>
      <c r="D91" s="15" t="s">
        <v>171</v>
      </c>
      <c r="E91" s="15" t="s">
        <v>216</v>
      </c>
      <c r="F91" s="15" t="s">
        <v>33</v>
      </c>
      <c r="G91" s="17" t="s">
        <v>238</v>
      </c>
      <c r="H91" s="15" t="s">
        <v>36</v>
      </c>
      <c r="I91" s="15" t="s">
        <v>157</v>
      </c>
      <c r="J91" s="469">
        <f>J92</f>
        <v>1603300</v>
      </c>
      <c r="K91" s="469">
        <f>K92</f>
        <v>0</v>
      </c>
      <c r="L91" s="461">
        <f t="shared" si="7"/>
        <v>1603300</v>
      </c>
    </row>
    <row r="92" spans="1:12" ht="12.75">
      <c r="A92" s="14"/>
      <c r="B92" s="459" t="s">
        <v>168</v>
      </c>
      <c r="C92" s="28"/>
      <c r="D92" s="15" t="s">
        <v>171</v>
      </c>
      <c r="E92" s="15" t="s">
        <v>216</v>
      </c>
      <c r="F92" s="15" t="s">
        <v>33</v>
      </c>
      <c r="G92" s="17" t="s">
        <v>238</v>
      </c>
      <c r="H92" s="15" t="s">
        <v>36</v>
      </c>
      <c r="I92" s="15" t="s">
        <v>99</v>
      </c>
      <c r="J92" s="469">
        <v>1603300</v>
      </c>
      <c r="K92" s="499">
        <v>0</v>
      </c>
      <c r="L92" s="461">
        <f t="shared" si="7"/>
        <v>1603300</v>
      </c>
    </row>
    <row r="93" spans="1:12" ht="12.75">
      <c r="A93" s="14"/>
      <c r="B93" s="460" t="s">
        <v>176</v>
      </c>
      <c r="C93" s="12"/>
      <c r="D93" s="14" t="s">
        <v>171</v>
      </c>
      <c r="E93" s="14" t="s">
        <v>216</v>
      </c>
      <c r="F93" s="14" t="s">
        <v>37</v>
      </c>
      <c r="G93" s="14" t="s">
        <v>84</v>
      </c>
      <c r="H93" s="14" t="s">
        <v>85</v>
      </c>
      <c r="I93" s="14" t="s">
        <v>85</v>
      </c>
      <c r="J93" s="467">
        <f>J94+J124</f>
        <v>1406400</v>
      </c>
      <c r="K93" s="467">
        <f>K94+K124</f>
        <v>654512.3</v>
      </c>
      <c r="L93" s="463">
        <f t="shared" si="7"/>
        <v>751887.7</v>
      </c>
    </row>
    <row r="94" spans="1:12" ht="36">
      <c r="A94" s="14"/>
      <c r="B94" s="472" t="s">
        <v>239</v>
      </c>
      <c r="C94" s="12"/>
      <c r="D94" s="14" t="s">
        <v>171</v>
      </c>
      <c r="E94" s="14" t="s">
        <v>216</v>
      </c>
      <c r="F94" s="14" t="s">
        <v>37</v>
      </c>
      <c r="G94" s="473" t="s">
        <v>240</v>
      </c>
      <c r="H94" s="14" t="s">
        <v>85</v>
      </c>
      <c r="I94" s="14" t="s">
        <v>85</v>
      </c>
      <c r="J94" s="467">
        <f>J96+J103+J110+J117</f>
        <v>971200</v>
      </c>
      <c r="K94" s="467">
        <f>K95</f>
        <v>465730</v>
      </c>
      <c r="L94" s="463">
        <f t="shared" si="7"/>
        <v>505470</v>
      </c>
    </row>
    <row r="95" spans="1:12" ht="12.75">
      <c r="A95" s="14"/>
      <c r="B95" s="474" t="s">
        <v>28</v>
      </c>
      <c r="C95" s="12"/>
      <c r="D95" s="14" t="s">
        <v>171</v>
      </c>
      <c r="E95" s="14" t="s">
        <v>216</v>
      </c>
      <c r="F95" s="14" t="s">
        <v>37</v>
      </c>
      <c r="G95" s="473" t="s">
        <v>241</v>
      </c>
      <c r="H95" s="14" t="s">
        <v>85</v>
      </c>
      <c r="I95" s="14" t="s">
        <v>85</v>
      </c>
      <c r="J95" s="467">
        <f>J96+J103+J110+J117</f>
        <v>971200</v>
      </c>
      <c r="K95" s="467">
        <f>K96+K103+K110+K117</f>
        <v>465730</v>
      </c>
      <c r="L95" s="463">
        <f t="shared" si="7"/>
        <v>505470</v>
      </c>
    </row>
    <row r="96" spans="1:12" ht="24">
      <c r="A96" s="14"/>
      <c r="B96" s="475" t="s">
        <v>38</v>
      </c>
      <c r="C96" s="12"/>
      <c r="D96" s="14" t="s">
        <v>171</v>
      </c>
      <c r="E96" s="14" t="s">
        <v>216</v>
      </c>
      <c r="F96" s="14" t="s">
        <v>37</v>
      </c>
      <c r="G96" s="473" t="s">
        <v>242</v>
      </c>
      <c r="H96" s="14" t="s">
        <v>85</v>
      </c>
      <c r="I96" s="14" t="s">
        <v>85</v>
      </c>
      <c r="J96" s="467">
        <f aca="true" t="shared" si="10" ref="J96:K98">J97</f>
        <v>850000</v>
      </c>
      <c r="K96" s="467">
        <f t="shared" si="10"/>
        <v>414910</v>
      </c>
      <c r="L96" s="463">
        <f t="shared" si="7"/>
        <v>435090</v>
      </c>
    </row>
    <row r="97" spans="1:12" ht="24">
      <c r="A97" s="14"/>
      <c r="B97" s="459" t="s">
        <v>19</v>
      </c>
      <c r="C97" s="28"/>
      <c r="D97" s="15" t="s">
        <v>171</v>
      </c>
      <c r="E97" s="15" t="s">
        <v>216</v>
      </c>
      <c r="F97" s="15" t="s">
        <v>37</v>
      </c>
      <c r="G97" s="476" t="s">
        <v>242</v>
      </c>
      <c r="H97" s="15" t="s">
        <v>157</v>
      </c>
      <c r="I97" s="15" t="s">
        <v>85</v>
      </c>
      <c r="J97" s="469">
        <f t="shared" si="10"/>
        <v>850000</v>
      </c>
      <c r="K97" s="469">
        <f t="shared" si="10"/>
        <v>414910</v>
      </c>
      <c r="L97" s="461">
        <f t="shared" si="7"/>
        <v>435090</v>
      </c>
    </row>
    <row r="98" spans="1:12" ht="24">
      <c r="A98" s="14"/>
      <c r="B98" s="459" t="s">
        <v>20</v>
      </c>
      <c r="C98" s="28"/>
      <c r="D98" s="15" t="s">
        <v>171</v>
      </c>
      <c r="E98" s="15" t="s">
        <v>216</v>
      </c>
      <c r="F98" s="15" t="s">
        <v>37</v>
      </c>
      <c r="G98" s="476" t="s">
        <v>242</v>
      </c>
      <c r="H98" s="15" t="s">
        <v>21</v>
      </c>
      <c r="I98" s="15" t="s">
        <v>85</v>
      </c>
      <c r="J98" s="469">
        <f t="shared" si="10"/>
        <v>850000</v>
      </c>
      <c r="K98" s="469">
        <f t="shared" si="10"/>
        <v>414910</v>
      </c>
      <c r="L98" s="461">
        <f t="shared" si="7"/>
        <v>435090</v>
      </c>
    </row>
    <row r="99" spans="1:12" ht="24">
      <c r="A99" s="14"/>
      <c r="B99" s="459" t="s">
        <v>22</v>
      </c>
      <c r="C99" s="28"/>
      <c r="D99" s="15" t="s">
        <v>171</v>
      </c>
      <c r="E99" s="15" t="s">
        <v>216</v>
      </c>
      <c r="F99" s="15" t="s">
        <v>37</v>
      </c>
      <c r="G99" s="476" t="s">
        <v>242</v>
      </c>
      <c r="H99" s="15" t="s">
        <v>23</v>
      </c>
      <c r="I99" s="15" t="s">
        <v>85</v>
      </c>
      <c r="J99" s="469">
        <f>J102</f>
        <v>850000</v>
      </c>
      <c r="K99" s="469">
        <f>K102</f>
        <v>414910</v>
      </c>
      <c r="L99" s="461">
        <f t="shared" si="7"/>
        <v>435090</v>
      </c>
    </row>
    <row r="100" spans="1:12" ht="12.75">
      <c r="A100" s="14"/>
      <c r="B100" s="28" t="s">
        <v>160</v>
      </c>
      <c r="C100" s="28"/>
      <c r="D100" s="15" t="s">
        <v>171</v>
      </c>
      <c r="E100" s="15" t="s">
        <v>216</v>
      </c>
      <c r="F100" s="15" t="s">
        <v>37</v>
      </c>
      <c r="G100" s="476" t="s">
        <v>242</v>
      </c>
      <c r="H100" s="15" t="s">
        <v>23</v>
      </c>
      <c r="I100" s="15" t="s">
        <v>157</v>
      </c>
      <c r="J100" s="469">
        <f>J102</f>
        <v>850000</v>
      </c>
      <c r="K100" s="469">
        <f>K102</f>
        <v>414910</v>
      </c>
      <c r="L100" s="461">
        <f t="shared" si="7"/>
        <v>435090</v>
      </c>
    </row>
    <row r="101" spans="1:12" ht="12.75">
      <c r="A101" s="14"/>
      <c r="B101" s="28" t="s">
        <v>164</v>
      </c>
      <c r="C101" s="28"/>
      <c r="D101" s="15" t="s">
        <v>171</v>
      </c>
      <c r="E101" s="15" t="s">
        <v>216</v>
      </c>
      <c r="F101" s="15" t="s">
        <v>37</v>
      </c>
      <c r="G101" s="476" t="s">
        <v>242</v>
      </c>
      <c r="H101" s="15" t="s">
        <v>23</v>
      </c>
      <c r="I101" s="15" t="s">
        <v>82</v>
      </c>
      <c r="J101" s="469">
        <f>J102</f>
        <v>850000</v>
      </c>
      <c r="K101" s="469">
        <f>K102</f>
        <v>414910</v>
      </c>
      <c r="L101" s="461">
        <f t="shared" si="7"/>
        <v>435090</v>
      </c>
    </row>
    <row r="102" spans="1:12" ht="12.75">
      <c r="A102" s="14"/>
      <c r="B102" s="28" t="s">
        <v>167</v>
      </c>
      <c r="C102" s="493"/>
      <c r="D102" s="15" t="s">
        <v>171</v>
      </c>
      <c r="E102" s="15" t="s">
        <v>216</v>
      </c>
      <c r="F102" s="15" t="s">
        <v>37</v>
      </c>
      <c r="G102" s="476" t="s">
        <v>242</v>
      </c>
      <c r="H102" s="15" t="s">
        <v>23</v>
      </c>
      <c r="I102" s="15" t="s">
        <v>83</v>
      </c>
      <c r="J102" s="469">
        <v>850000</v>
      </c>
      <c r="K102" s="499">
        <f>74910+100000+50000+90000+100000</f>
        <v>414910</v>
      </c>
      <c r="L102" s="461">
        <f t="shared" si="7"/>
        <v>435090</v>
      </c>
    </row>
    <row r="103" spans="1:12" ht="36" hidden="1">
      <c r="A103" s="14"/>
      <c r="B103" s="475" t="s">
        <v>243</v>
      </c>
      <c r="C103" s="12"/>
      <c r="D103" s="14" t="s">
        <v>171</v>
      </c>
      <c r="E103" s="14" t="s">
        <v>216</v>
      </c>
      <c r="F103" s="14" t="s">
        <v>37</v>
      </c>
      <c r="G103" s="473" t="s">
        <v>244</v>
      </c>
      <c r="H103" s="14" t="s">
        <v>85</v>
      </c>
      <c r="I103" s="14" t="s">
        <v>85</v>
      </c>
      <c r="J103" s="467">
        <f aca="true" t="shared" si="11" ref="J103:K105">J104</f>
        <v>0</v>
      </c>
      <c r="K103" s="467">
        <f t="shared" si="11"/>
        <v>0</v>
      </c>
      <c r="L103" s="463">
        <f t="shared" si="7"/>
        <v>0</v>
      </c>
    </row>
    <row r="104" spans="1:12" ht="24" hidden="1">
      <c r="A104" s="14"/>
      <c r="B104" s="459" t="s">
        <v>19</v>
      </c>
      <c r="C104" s="493"/>
      <c r="D104" s="15" t="s">
        <v>171</v>
      </c>
      <c r="E104" s="15" t="s">
        <v>216</v>
      </c>
      <c r="F104" s="15" t="s">
        <v>37</v>
      </c>
      <c r="G104" s="476" t="s">
        <v>244</v>
      </c>
      <c r="H104" s="15" t="s">
        <v>157</v>
      </c>
      <c r="I104" s="15" t="s">
        <v>85</v>
      </c>
      <c r="J104" s="469">
        <f t="shared" si="11"/>
        <v>0</v>
      </c>
      <c r="K104" s="469">
        <f t="shared" si="11"/>
        <v>0</v>
      </c>
      <c r="L104" s="461">
        <f t="shared" si="7"/>
        <v>0</v>
      </c>
    </row>
    <row r="105" spans="1:12" ht="24" hidden="1">
      <c r="A105" s="14"/>
      <c r="B105" s="459" t="s">
        <v>20</v>
      </c>
      <c r="C105" s="493"/>
      <c r="D105" s="15" t="s">
        <v>171</v>
      </c>
      <c r="E105" s="15" t="s">
        <v>216</v>
      </c>
      <c r="F105" s="15" t="s">
        <v>37</v>
      </c>
      <c r="G105" s="476" t="s">
        <v>244</v>
      </c>
      <c r="H105" s="15" t="s">
        <v>21</v>
      </c>
      <c r="I105" s="15" t="s">
        <v>85</v>
      </c>
      <c r="J105" s="469">
        <f t="shared" si="11"/>
        <v>0</v>
      </c>
      <c r="K105" s="469">
        <f t="shared" si="11"/>
        <v>0</v>
      </c>
      <c r="L105" s="461">
        <f t="shared" si="7"/>
        <v>0</v>
      </c>
    </row>
    <row r="106" spans="1:12" ht="24" hidden="1">
      <c r="A106" s="14"/>
      <c r="B106" s="459" t="s">
        <v>22</v>
      </c>
      <c r="C106" s="12"/>
      <c r="D106" s="15" t="s">
        <v>171</v>
      </c>
      <c r="E106" s="15" t="s">
        <v>216</v>
      </c>
      <c r="F106" s="15" t="s">
        <v>37</v>
      </c>
      <c r="G106" s="476" t="s">
        <v>244</v>
      </c>
      <c r="H106" s="15" t="s">
        <v>23</v>
      </c>
      <c r="I106" s="15" t="s">
        <v>85</v>
      </c>
      <c r="J106" s="469">
        <f>J109</f>
        <v>0</v>
      </c>
      <c r="K106" s="469">
        <f>K109</f>
        <v>0</v>
      </c>
      <c r="L106" s="461">
        <f t="shared" si="7"/>
        <v>0</v>
      </c>
    </row>
    <row r="107" spans="1:12" ht="12.75" hidden="1">
      <c r="A107" s="14"/>
      <c r="B107" s="28" t="s">
        <v>160</v>
      </c>
      <c r="C107" s="493"/>
      <c r="D107" s="15" t="s">
        <v>171</v>
      </c>
      <c r="E107" s="15" t="s">
        <v>216</v>
      </c>
      <c r="F107" s="15" t="s">
        <v>37</v>
      </c>
      <c r="G107" s="476" t="s">
        <v>244</v>
      </c>
      <c r="H107" s="15" t="s">
        <v>23</v>
      </c>
      <c r="I107" s="15" t="s">
        <v>157</v>
      </c>
      <c r="J107" s="469">
        <f>J109</f>
        <v>0</v>
      </c>
      <c r="K107" s="469">
        <f>K109</f>
        <v>0</v>
      </c>
      <c r="L107" s="461">
        <f t="shared" si="7"/>
        <v>0</v>
      </c>
    </row>
    <row r="108" spans="1:12" ht="12.75" hidden="1">
      <c r="A108" s="14"/>
      <c r="B108" s="28" t="s">
        <v>164</v>
      </c>
      <c r="C108" s="28"/>
      <c r="D108" s="15" t="s">
        <v>171</v>
      </c>
      <c r="E108" s="15" t="s">
        <v>216</v>
      </c>
      <c r="F108" s="15" t="s">
        <v>37</v>
      </c>
      <c r="G108" s="476" t="s">
        <v>244</v>
      </c>
      <c r="H108" s="15" t="s">
        <v>23</v>
      </c>
      <c r="I108" s="15" t="s">
        <v>82</v>
      </c>
      <c r="J108" s="469">
        <f>J109</f>
        <v>0</v>
      </c>
      <c r="K108" s="469">
        <f>K109</f>
        <v>0</v>
      </c>
      <c r="L108" s="461">
        <f t="shared" si="7"/>
        <v>0</v>
      </c>
    </row>
    <row r="109" spans="1:12" ht="12.75" hidden="1">
      <c r="A109" s="14"/>
      <c r="B109" s="28" t="s">
        <v>167</v>
      </c>
      <c r="C109" s="28"/>
      <c r="D109" s="15" t="s">
        <v>171</v>
      </c>
      <c r="E109" s="15" t="s">
        <v>216</v>
      </c>
      <c r="F109" s="15" t="s">
        <v>37</v>
      </c>
      <c r="G109" s="476" t="s">
        <v>244</v>
      </c>
      <c r="H109" s="15" t="s">
        <v>23</v>
      </c>
      <c r="I109" s="15" t="s">
        <v>83</v>
      </c>
      <c r="J109" s="469">
        <v>0</v>
      </c>
      <c r="K109" s="499">
        <v>0</v>
      </c>
      <c r="L109" s="461">
        <f t="shared" si="7"/>
        <v>0</v>
      </c>
    </row>
    <row r="110" spans="1:12" ht="24">
      <c r="A110" s="14"/>
      <c r="B110" s="475" t="s">
        <v>40</v>
      </c>
      <c r="C110" s="12"/>
      <c r="D110" s="14" t="s">
        <v>171</v>
      </c>
      <c r="E110" s="14" t="s">
        <v>216</v>
      </c>
      <c r="F110" s="14" t="s">
        <v>37</v>
      </c>
      <c r="G110" s="473" t="s">
        <v>245</v>
      </c>
      <c r="H110" s="14" t="s">
        <v>85</v>
      </c>
      <c r="I110" s="14" t="s">
        <v>85</v>
      </c>
      <c r="J110" s="467">
        <f aca="true" t="shared" si="12" ref="J110:K112">J111</f>
        <v>99000</v>
      </c>
      <c r="K110" s="467">
        <f t="shared" si="12"/>
        <v>41580</v>
      </c>
      <c r="L110" s="463">
        <f t="shared" si="7"/>
        <v>57420</v>
      </c>
    </row>
    <row r="111" spans="1:12" ht="24">
      <c r="A111" s="14"/>
      <c r="B111" s="459" t="s">
        <v>19</v>
      </c>
      <c r="C111" s="28"/>
      <c r="D111" s="15" t="s">
        <v>171</v>
      </c>
      <c r="E111" s="15" t="s">
        <v>216</v>
      </c>
      <c r="F111" s="15" t="s">
        <v>37</v>
      </c>
      <c r="G111" s="476" t="s">
        <v>245</v>
      </c>
      <c r="H111" s="15" t="s">
        <v>157</v>
      </c>
      <c r="I111" s="15" t="s">
        <v>85</v>
      </c>
      <c r="J111" s="469">
        <f t="shared" si="12"/>
        <v>99000</v>
      </c>
      <c r="K111" s="469">
        <f t="shared" si="12"/>
        <v>41580</v>
      </c>
      <c r="L111" s="461">
        <f t="shared" si="7"/>
        <v>57420</v>
      </c>
    </row>
    <row r="112" spans="1:12" ht="24">
      <c r="A112" s="14"/>
      <c r="B112" s="459" t="s">
        <v>20</v>
      </c>
      <c r="C112" s="28"/>
      <c r="D112" s="15" t="s">
        <v>171</v>
      </c>
      <c r="E112" s="15" t="s">
        <v>216</v>
      </c>
      <c r="F112" s="15" t="s">
        <v>37</v>
      </c>
      <c r="G112" s="476" t="s">
        <v>245</v>
      </c>
      <c r="H112" s="15" t="s">
        <v>21</v>
      </c>
      <c r="I112" s="15" t="s">
        <v>85</v>
      </c>
      <c r="J112" s="469">
        <f t="shared" si="12"/>
        <v>99000</v>
      </c>
      <c r="K112" s="469">
        <f t="shared" si="12"/>
        <v>41580</v>
      </c>
      <c r="L112" s="461">
        <f t="shared" si="7"/>
        <v>57420</v>
      </c>
    </row>
    <row r="113" spans="1:12" ht="24">
      <c r="A113" s="14"/>
      <c r="B113" s="459" t="s">
        <v>22</v>
      </c>
      <c r="C113" s="12"/>
      <c r="D113" s="15" t="s">
        <v>171</v>
      </c>
      <c r="E113" s="15" t="s">
        <v>216</v>
      </c>
      <c r="F113" s="15" t="s">
        <v>37</v>
      </c>
      <c r="G113" s="476" t="s">
        <v>245</v>
      </c>
      <c r="H113" s="15" t="s">
        <v>23</v>
      </c>
      <c r="I113" s="15" t="s">
        <v>85</v>
      </c>
      <c r="J113" s="469">
        <f>J116</f>
        <v>99000</v>
      </c>
      <c r="K113" s="469">
        <f>K116</f>
        <v>41580</v>
      </c>
      <c r="L113" s="461">
        <f t="shared" si="7"/>
        <v>57420</v>
      </c>
    </row>
    <row r="114" spans="1:12" ht="12.75">
      <c r="A114" s="14"/>
      <c r="B114" s="28" t="s">
        <v>160</v>
      </c>
      <c r="C114" s="12"/>
      <c r="D114" s="15" t="s">
        <v>171</v>
      </c>
      <c r="E114" s="15" t="s">
        <v>216</v>
      </c>
      <c r="F114" s="15" t="s">
        <v>37</v>
      </c>
      <c r="G114" s="476" t="s">
        <v>245</v>
      </c>
      <c r="H114" s="15" t="s">
        <v>23</v>
      </c>
      <c r="I114" s="15" t="s">
        <v>157</v>
      </c>
      <c r="J114" s="469">
        <f>J116</f>
        <v>99000</v>
      </c>
      <c r="K114" s="469">
        <f>K116</f>
        <v>41580</v>
      </c>
      <c r="L114" s="461">
        <f t="shared" si="7"/>
        <v>57420</v>
      </c>
    </row>
    <row r="115" spans="1:12" ht="12.75">
      <c r="A115" s="14"/>
      <c r="B115" s="28" t="s">
        <v>164</v>
      </c>
      <c r="C115" s="493"/>
      <c r="D115" s="15" t="s">
        <v>171</v>
      </c>
      <c r="E115" s="15" t="s">
        <v>216</v>
      </c>
      <c r="F115" s="15" t="s">
        <v>37</v>
      </c>
      <c r="G115" s="476" t="s">
        <v>245</v>
      </c>
      <c r="H115" s="15" t="s">
        <v>23</v>
      </c>
      <c r="I115" s="15" t="s">
        <v>82</v>
      </c>
      <c r="J115" s="469">
        <f>J116</f>
        <v>99000</v>
      </c>
      <c r="K115" s="469">
        <f>K116</f>
        <v>41580</v>
      </c>
      <c r="L115" s="461">
        <f t="shared" si="7"/>
        <v>57420</v>
      </c>
    </row>
    <row r="116" spans="1:12" ht="12.75">
      <c r="A116" s="14"/>
      <c r="B116" s="28" t="s">
        <v>167</v>
      </c>
      <c r="C116" s="493"/>
      <c r="D116" s="15" t="s">
        <v>171</v>
      </c>
      <c r="E116" s="15" t="s">
        <v>216</v>
      </c>
      <c r="F116" s="15" t="s">
        <v>37</v>
      </c>
      <c r="G116" s="476" t="s">
        <v>245</v>
      </c>
      <c r="H116" s="15" t="s">
        <v>23</v>
      </c>
      <c r="I116" s="15" t="s">
        <v>83</v>
      </c>
      <c r="J116" s="469">
        <v>99000</v>
      </c>
      <c r="K116" s="499">
        <v>41580</v>
      </c>
      <c r="L116" s="461">
        <f t="shared" si="7"/>
        <v>57420</v>
      </c>
    </row>
    <row r="117" spans="1:12" ht="12.75">
      <c r="A117" s="14"/>
      <c r="B117" s="475" t="s">
        <v>41</v>
      </c>
      <c r="C117" s="493"/>
      <c r="D117" s="14" t="s">
        <v>171</v>
      </c>
      <c r="E117" s="14" t="s">
        <v>216</v>
      </c>
      <c r="F117" s="14" t="s">
        <v>37</v>
      </c>
      <c r="G117" s="473" t="s">
        <v>246</v>
      </c>
      <c r="H117" s="14" t="s">
        <v>85</v>
      </c>
      <c r="I117" s="14" t="s">
        <v>85</v>
      </c>
      <c r="J117" s="467">
        <f aca="true" t="shared" si="13" ref="J117:K119">J118</f>
        <v>22200</v>
      </c>
      <c r="K117" s="467">
        <f t="shared" si="13"/>
        <v>9240</v>
      </c>
      <c r="L117" s="463">
        <f t="shared" si="7"/>
        <v>12960</v>
      </c>
    </row>
    <row r="118" spans="1:12" ht="24">
      <c r="A118" s="14"/>
      <c r="B118" s="459" t="s">
        <v>19</v>
      </c>
      <c r="C118" s="12"/>
      <c r="D118" s="15" t="s">
        <v>171</v>
      </c>
      <c r="E118" s="15" t="s">
        <v>216</v>
      </c>
      <c r="F118" s="15" t="s">
        <v>37</v>
      </c>
      <c r="G118" s="476" t="s">
        <v>246</v>
      </c>
      <c r="H118" s="15" t="s">
        <v>157</v>
      </c>
      <c r="I118" s="15" t="s">
        <v>85</v>
      </c>
      <c r="J118" s="469">
        <f t="shared" si="13"/>
        <v>22200</v>
      </c>
      <c r="K118" s="469">
        <f t="shared" si="13"/>
        <v>9240</v>
      </c>
      <c r="L118" s="461">
        <f t="shared" si="7"/>
        <v>12960</v>
      </c>
    </row>
    <row r="119" spans="1:12" ht="24">
      <c r="A119" s="14"/>
      <c r="B119" s="459" t="s">
        <v>20</v>
      </c>
      <c r="C119" s="28"/>
      <c r="D119" s="15" t="s">
        <v>171</v>
      </c>
      <c r="E119" s="15" t="s">
        <v>216</v>
      </c>
      <c r="F119" s="15" t="s">
        <v>37</v>
      </c>
      <c r="G119" s="476" t="s">
        <v>246</v>
      </c>
      <c r="H119" s="15" t="s">
        <v>21</v>
      </c>
      <c r="I119" s="15" t="s">
        <v>85</v>
      </c>
      <c r="J119" s="469">
        <f t="shared" si="13"/>
        <v>22200</v>
      </c>
      <c r="K119" s="469">
        <f t="shared" si="13"/>
        <v>9240</v>
      </c>
      <c r="L119" s="461">
        <f t="shared" si="7"/>
        <v>12960</v>
      </c>
    </row>
    <row r="120" spans="1:12" ht="24">
      <c r="A120" s="14"/>
      <c r="B120" s="459" t="s">
        <v>22</v>
      </c>
      <c r="C120" s="28"/>
      <c r="D120" s="15" t="s">
        <v>171</v>
      </c>
      <c r="E120" s="15" t="s">
        <v>216</v>
      </c>
      <c r="F120" s="15" t="s">
        <v>37</v>
      </c>
      <c r="G120" s="476" t="s">
        <v>246</v>
      </c>
      <c r="H120" s="15" t="s">
        <v>23</v>
      </c>
      <c r="I120" s="15" t="s">
        <v>85</v>
      </c>
      <c r="J120" s="469">
        <f>J123</f>
        <v>22200</v>
      </c>
      <c r="K120" s="469">
        <f>K123</f>
        <v>9240</v>
      </c>
      <c r="L120" s="461">
        <f t="shared" si="7"/>
        <v>12960</v>
      </c>
    </row>
    <row r="121" spans="1:12" ht="12.75">
      <c r="A121" s="14"/>
      <c r="B121" s="28" t="s">
        <v>160</v>
      </c>
      <c r="C121" s="28"/>
      <c r="D121" s="15" t="s">
        <v>171</v>
      </c>
      <c r="E121" s="15" t="s">
        <v>216</v>
      </c>
      <c r="F121" s="15" t="s">
        <v>37</v>
      </c>
      <c r="G121" s="476" t="s">
        <v>246</v>
      </c>
      <c r="H121" s="15" t="s">
        <v>23</v>
      </c>
      <c r="I121" s="15" t="s">
        <v>157</v>
      </c>
      <c r="J121" s="469">
        <f>J123</f>
        <v>22200</v>
      </c>
      <c r="K121" s="469">
        <f>K123</f>
        <v>9240</v>
      </c>
      <c r="L121" s="461">
        <f t="shared" si="7"/>
        <v>12960</v>
      </c>
    </row>
    <row r="122" spans="1:12" ht="12.75">
      <c r="A122" s="14"/>
      <c r="B122" s="28" t="s">
        <v>164</v>
      </c>
      <c r="C122" s="28"/>
      <c r="D122" s="15" t="s">
        <v>171</v>
      </c>
      <c r="E122" s="15" t="s">
        <v>216</v>
      </c>
      <c r="F122" s="15" t="s">
        <v>37</v>
      </c>
      <c r="G122" s="476" t="s">
        <v>246</v>
      </c>
      <c r="H122" s="15" t="s">
        <v>23</v>
      </c>
      <c r="I122" s="15" t="s">
        <v>82</v>
      </c>
      <c r="J122" s="469">
        <f>J123</f>
        <v>22200</v>
      </c>
      <c r="K122" s="469">
        <f>K123</f>
        <v>9240</v>
      </c>
      <c r="L122" s="461">
        <f t="shared" si="7"/>
        <v>12960</v>
      </c>
    </row>
    <row r="123" spans="1:12" ht="12.75">
      <c r="A123" s="14"/>
      <c r="B123" s="28" t="s">
        <v>167</v>
      </c>
      <c r="C123" s="12"/>
      <c r="D123" s="15" t="s">
        <v>171</v>
      </c>
      <c r="E123" s="15" t="s">
        <v>216</v>
      </c>
      <c r="F123" s="15" t="s">
        <v>37</v>
      </c>
      <c r="G123" s="476" t="s">
        <v>246</v>
      </c>
      <c r="H123" s="15" t="s">
        <v>23</v>
      </c>
      <c r="I123" s="15" t="s">
        <v>83</v>
      </c>
      <c r="J123" s="469">
        <v>22200</v>
      </c>
      <c r="K123" s="499">
        <v>9240</v>
      </c>
      <c r="L123" s="461">
        <f t="shared" si="7"/>
        <v>12960</v>
      </c>
    </row>
    <row r="124" spans="1:12" ht="26.25" customHeight="1">
      <c r="A124" s="14"/>
      <c r="B124" s="464" t="s">
        <v>222</v>
      </c>
      <c r="C124" s="12"/>
      <c r="D124" s="14" t="s">
        <v>171</v>
      </c>
      <c r="E124" s="14" t="s">
        <v>216</v>
      </c>
      <c r="F124" s="14" t="s">
        <v>37</v>
      </c>
      <c r="G124" s="14" t="s">
        <v>223</v>
      </c>
      <c r="H124" s="14" t="s">
        <v>85</v>
      </c>
      <c r="I124" s="14" t="s">
        <v>85</v>
      </c>
      <c r="J124" s="467">
        <f>J125</f>
        <v>435200</v>
      </c>
      <c r="K124" s="467">
        <f>K125</f>
        <v>188782.3</v>
      </c>
      <c r="L124" s="463">
        <f t="shared" si="7"/>
        <v>246417.7</v>
      </c>
    </row>
    <row r="125" spans="1:12" ht="24">
      <c r="A125" s="14"/>
      <c r="B125" s="468" t="s">
        <v>2</v>
      </c>
      <c r="C125" s="493"/>
      <c r="D125" s="14" t="s">
        <v>171</v>
      </c>
      <c r="E125" s="14" t="s">
        <v>216</v>
      </c>
      <c r="F125" s="14" t="s">
        <v>37</v>
      </c>
      <c r="G125" s="16" t="s">
        <v>224</v>
      </c>
      <c r="H125" s="14" t="s">
        <v>85</v>
      </c>
      <c r="I125" s="14" t="s">
        <v>85</v>
      </c>
      <c r="J125" s="467">
        <f>J126+J131+J138</f>
        <v>435200</v>
      </c>
      <c r="K125" s="467">
        <f>K126+K131</f>
        <v>188782.3</v>
      </c>
      <c r="L125" s="463">
        <f t="shared" si="7"/>
        <v>246417.7</v>
      </c>
    </row>
    <row r="126" spans="1:12" ht="12.75">
      <c r="A126" s="14"/>
      <c r="B126" s="468" t="s">
        <v>28</v>
      </c>
      <c r="C126" s="493"/>
      <c r="D126" s="14" t="s">
        <v>171</v>
      </c>
      <c r="E126" s="14" t="s">
        <v>216</v>
      </c>
      <c r="F126" s="14" t="s">
        <v>37</v>
      </c>
      <c r="G126" s="31" t="s">
        <v>229</v>
      </c>
      <c r="H126" s="14" t="s">
        <v>85</v>
      </c>
      <c r="I126" s="14" t="s">
        <v>85</v>
      </c>
      <c r="J126" s="467">
        <f aca="true" t="shared" si="14" ref="J126:K129">J127</f>
        <v>16200</v>
      </c>
      <c r="K126" s="467">
        <f t="shared" si="14"/>
        <v>16182.3</v>
      </c>
      <c r="L126" s="463">
        <f t="shared" si="7"/>
        <v>17.700000000000728</v>
      </c>
    </row>
    <row r="127" spans="1:12" ht="36">
      <c r="A127" s="14"/>
      <c r="B127" s="468" t="s">
        <v>39</v>
      </c>
      <c r="C127" s="12"/>
      <c r="D127" s="14" t="s">
        <v>171</v>
      </c>
      <c r="E127" s="14" t="s">
        <v>216</v>
      </c>
      <c r="F127" s="14" t="s">
        <v>37</v>
      </c>
      <c r="G127" s="16" t="s">
        <v>247</v>
      </c>
      <c r="H127" s="14" t="s">
        <v>85</v>
      </c>
      <c r="I127" s="14" t="s">
        <v>85</v>
      </c>
      <c r="J127" s="467">
        <f t="shared" si="14"/>
        <v>16200</v>
      </c>
      <c r="K127" s="467">
        <f t="shared" si="14"/>
        <v>16182.3</v>
      </c>
      <c r="L127" s="463">
        <f t="shared" si="7"/>
        <v>17.700000000000728</v>
      </c>
    </row>
    <row r="128" spans="1:12" ht="14.25" customHeight="1">
      <c r="A128" s="14"/>
      <c r="B128" s="477" t="s">
        <v>24</v>
      </c>
      <c r="C128" s="493"/>
      <c r="D128" s="15" t="s">
        <v>171</v>
      </c>
      <c r="E128" s="15" t="s">
        <v>216</v>
      </c>
      <c r="F128" s="15" t="s">
        <v>37</v>
      </c>
      <c r="G128" s="17" t="s">
        <v>247</v>
      </c>
      <c r="H128" s="15" t="s">
        <v>25</v>
      </c>
      <c r="I128" s="15" t="s">
        <v>85</v>
      </c>
      <c r="J128" s="469">
        <f t="shared" si="14"/>
        <v>16200</v>
      </c>
      <c r="K128" s="469">
        <f t="shared" si="14"/>
        <v>16182.3</v>
      </c>
      <c r="L128" s="461">
        <f t="shared" si="7"/>
        <v>17.700000000000728</v>
      </c>
    </row>
    <row r="129" spans="1:12" ht="12.75">
      <c r="A129" s="14"/>
      <c r="B129" s="477" t="s">
        <v>26</v>
      </c>
      <c r="C129" s="28"/>
      <c r="D129" s="15" t="s">
        <v>171</v>
      </c>
      <c r="E129" s="15" t="s">
        <v>216</v>
      </c>
      <c r="F129" s="15" t="s">
        <v>37</v>
      </c>
      <c r="G129" s="17" t="s">
        <v>247</v>
      </c>
      <c r="H129" s="15" t="s">
        <v>27</v>
      </c>
      <c r="I129" s="15" t="s">
        <v>157</v>
      </c>
      <c r="J129" s="469">
        <f t="shared" si="14"/>
        <v>16200</v>
      </c>
      <c r="K129" s="469">
        <f t="shared" si="14"/>
        <v>16182.3</v>
      </c>
      <c r="L129" s="461">
        <f t="shared" si="7"/>
        <v>17.700000000000728</v>
      </c>
    </row>
    <row r="130" spans="1:12" ht="12.75">
      <c r="A130" s="14"/>
      <c r="B130" s="28" t="s">
        <v>168</v>
      </c>
      <c r="C130" s="28"/>
      <c r="D130" s="15" t="s">
        <v>171</v>
      </c>
      <c r="E130" s="15" t="s">
        <v>216</v>
      </c>
      <c r="F130" s="15" t="s">
        <v>37</v>
      </c>
      <c r="G130" s="17" t="s">
        <v>247</v>
      </c>
      <c r="H130" s="15" t="s">
        <v>248</v>
      </c>
      <c r="I130" s="15" t="s">
        <v>99</v>
      </c>
      <c r="J130" s="469">
        <v>16200</v>
      </c>
      <c r="K130" s="499">
        <v>16182.3</v>
      </c>
      <c r="L130" s="461">
        <f t="shared" si="7"/>
        <v>17.700000000000728</v>
      </c>
    </row>
    <row r="131" spans="1:12" ht="48">
      <c r="A131" s="14"/>
      <c r="B131" s="478" t="s">
        <v>12</v>
      </c>
      <c r="C131" s="12"/>
      <c r="D131" s="14" t="s">
        <v>171</v>
      </c>
      <c r="E131" s="14" t="s">
        <v>216</v>
      </c>
      <c r="F131" s="14" t="s">
        <v>37</v>
      </c>
      <c r="G131" s="14" t="s">
        <v>231</v>
      </c>
      <c r="H131" s="14" t="s">
        <v>85</v>
      </c>
      <c r="I131" s="14" t="s">
        <v>85</v>
      </c>
      <c r="J131" s="467">
        <f aca="true" t="shared" si="15" ref="J131:K133">J132</f>
        <v>418000</v>
      </c>
      <c r="K131" s="467">
        <f t="shared" si="15"/>
        <v>172600</v>
      </c>
      <c r="L131" s="463">
        <f t="shared" si="7"/>
        <v>245400</v>
      </c>
    </row>
    <row r="132" spans="1:12" ht="72">
      <c r="A132" s="14"/>
      <c r="B132" s="479" t="s">
        <v>249</v>
      </c>
      <c r="C132" s="12"/>
      <c r="D132" s="14" t="s">
        <v>171</v>
      </c>
      <c r="E132" s="14" t="s">
        <v>216</v>
      </c>
      <c r="F132" s="14" t="s">
        <v>37</v>
      </c>
      <c r="G132" s="480" t="s">
        <v>250</v>
      </c>
      <c r="H132" s="481" t="s">
        <v>85</v>
      </c>
      <c r="I132" s="14" t="s">
        <v>85</v>
      </c>
      <c r="J132" s="467">
        <f t="shared" si="15"/>
        <v>418000</v>
      </c>
      <c r="K132" s="467">
        <f t="shared" si="15"/>
        <v>172600</v>
      </c>
      <c r="L132" s="463">
        <f t="shared" si="7"/>
        <v>245400</v>
      </c>
    </row>
    <row r="133" spans="1:12" ht="12.75">
      <c r="A133" s="14"/>
      <c r="B133" s="459" t="s">
        <v>170</v>
      </c>
      <c r="C133" s="28"/>
      <c r="D133" s="15" t="s">
        <v>171</v>
      </c>
      <c r="E133" s="15" t="s">
        <v>216</v>
      </c>
      <c r="F133" s="15" t="s">
        <v>37</v>
      </c>
      <c r="G133" s="15" t="s">
        <v>250</v>
      </c>
      <c r="H133" s="15" t="s">
        <v>14</v>
      </c>
      <c r="I133" s="15" t="s">
        <v>85</v>
      </c>
      <c r="J133" s="469">
        <f t="shared" si="15"/>
        <v>418000</v>
      </c>
      <c r="K133" s="469">
        <f t="shared" si="15"/>
        <v>172600</v>
      </c>
      <c r="L133" s="461">
        <f t="shared" si="7"/>
        <v>245400</v>
      </c>
    </row>
    <row r="134" spans="1:12" ht="12.75">
      <c r="A134" s="14"/>
      <c r="B134" s="459" t="s">
        <v>121</v>
      </c>
      <c r="C134" s="28"/>
      <c r="D134" s="15" t="s">
        <v>171</v>
      </c>
      <c r="E134" s="15" t="s">
        <v>216</v>
      </c>
      <c r="F134" s="15" t="s">
        <v>37</v>
      </c>
      <c r="G134" s="15" t="s">
        <v>250</v>
      </c>
      <c r="H134" s="15" t="s">
        <v>15</v>
      </c>
      <c r="I134" s="15" t="s">
        <v>85</v>
      </c>
      <c r="J134" s="469">
        <f>J137</f>
        <v>418000</v>
      </c>
      <c r="K134" s="469">
        <f>K137</f>
        <v>172600</v>
      </c>
      <c r="L134" s="461">
        <f t="shared" si="7"/>
        <v>245400</v>
      </c>
    </row>
    <row r="135" spans="1:12" ht="12.75">
      <c r="A135" s="14"/>
      <c r="B135" s="28" t="s">
        <v>160</v>
      </c>
      <c r="C135" s="493"/>
      <c r="D135" s="15" t="s">
        <v>171</v>
      </c>
      <c r="E135" s="15" t="s">
        <v>216</v>
      </c>
      <c r="F135" s="15" t="s">
        <v>37</v>
      </c>
      <c r="G135" s="15" t="s">
        <v>250</v>
      </c>
      <c r="H135" s="15" t="s">
        <v>15</v>
      </c>
      <c r="I135" s="15" t="s">
        <v>157</v>
      </c>
      <c r="J135" s="469">
        <f>J137</f>
        <v>418000</v>
      </c>
      <c r="K135" s="469">
        <f>K137</f>
        <v>172600</v>
      </c>
      <c r="L135" s="461">
        <f t="shared" si="7"/>
        <v>245400</v>
      </c>
    </row>
    <row r="136" spans="1:12" ht="12.75">
      <c r="A136" s="14"/>
      <c r="B136" s="28" t="s">
        <v>173</v>
      </c>
      <c r="C136" s="28"/>
      <c r="D136" s="15" t="s">
        <v>171</v>
      </c>
      <c r="E136" s="15" t="s">
        <v>216</v>
      </c>
      <c r="F136" s="15" t="s">
        <v>37</v>
      </c>
      <c r="G136" s="15" t="s">
        <v>250</v>
      </c>
      <c r="H136" s="15" t="s">
        <v>15</v>
      </c>
      <c r="I136" s="15" t="s">
        <v>100</v>
      </c>
      <c r="J136" s="469">
        <f>J137</f>
        <v>418000</v>
      </c>
      <c r="K136" s="469">
        <f>K137</f>
        <v>172600</v>
      </c>
      <c r="L136" s="461">
        <f aca="true" t="shared" si="16" ref="L136:L198">J136-K136</f>
        <v>245400</v>
      </c>
    </row>
    <row r="137" spans="1:12" ht="25.5">
      <c r="A137" s="14"/>
      <c r="B137" s="28" t="s">
        <v>174</v>
      </c>
      <c r="C137" s="28"/>
      <c r="D137" s="15" t="s">
        <v>171</v>
      </c>
      <c r="E137" s="15" t="s">
        <v>216</v>
      </c>
      <c r="F137" s="15" t="s">
        <v>37</v>
      </c>
      <c r="G137" s="15" t="s">
        <v>250</v>
      </c>
      <c r="H137" s="15" t="s">
        <v>15</v>
      </c>
      <c r="I137" s="15" t="s">
        <v>101</v>
      </c>
      <c r="J137" s="469">
        <v>418000</v>
      </c>
      <c r="K137" s="499">
        <f>49800+49800+49800+23200</f>
        <v>172600</v>
      </c>
      <c r="L137" s="461">
        <f t="shared" si="16"/>
        <v>245400</v>
      </c>
    </row>
    <row r="138" spans="1:12" ht="24">
      <c r="A138" s="14"/>
      <c r="B138" s="464" t="s">
        <v>18</v>
      </c>
      <c r="C138" s="28"/>
      <c r="D138" s="14" t="s">
        <v>171</v>
      </c>
      <c r="E138" s="14" t="s">
        <v>216</v>
      </c>
      <c r="F138" s="14" t="s">
        <v>37</v>
      </c>
      <c r="G138" s="16" t="s">
        <v>233</v>
      </c>
      <c r="H138" s="14" t="s">
        <v>85</v>
      </c>
      <c r="I138" s="14" t="s">
        <v>85</v>
      </c>
      <c r="J138" s="467">
        <f aca="true" t="shared" si="17" ref="J138:K140">J139</f>
        <v>1000</v>
      </c>
      <c r="K138" s="467">
        <f t="shared" si="17"/>
        <v>0</v>
      </c>
      <c r="L138" s="463">
        <f>J138-K138</f>
        <v>1000</v>
      </c>
    </row>
    <row r="139" spans="1:12" ht="24">
      <c r="A139" s="14"/>
      <c r="B139" s="459" t="s">
        <v>19</v>
      </c>
      <c r="C139" s="28"/>
      <c r="D139" s="15" t="s">
        <v>171</v>
      </c>
      <c r="E139" s="15" t="s">
        <v>216</v>
      </c>
      <c r="F139" s="15" t="s">
        <v>37</v>
      </c>
      <c r="G139" s="17" t="s">
        <v>233</v>
      </c>
      <c r="H139" s="15" t="s">
        <v>157</v>
      </c>
      <c r="I139" s="15" t="s">
        <v>85</v>
      </c>
      <c r="J139" s="469">
        <f t="shared" si="17"/>
        <v>1000</v>
      </c>
      <c r="K139" s="469">
        <f t="shared" si="17"/>
        <v>0</v>
      </c>
      <c r="L139" s="461">
        <f>J139-K139</f>
        <v>1000</v>
      </c>
    </row>
    <row r="140" spans="1:12" ht="24">
      <c r="A140" s="14"/>
      <c r="B140" s="459" t="s">
        <v>20</v>
      </c>
      <c r="C140" s="28"/>
      <c r="D140" s="15" t="s">
        <v>171</v>
      </c>
      <c r="E140" s="15" t="s">
        <v>216</v>
      </c>
      <c r="F140" s="15" t="s">
        <v>37</v>
      </c>
      <c r="G140" s="17" t="s">
        <v>233</v>
      </c>
      <c r="H140" s="15" t="s">
        <v>21</v>
      </c>
      <c r="I140" s="15" t="s">
        <v>73</v>
      </c>
      <c r="J140" s="469">
        <f t="shared" si="17"/>
        <v>1000</v>
      </c>
      <c r="K140" s="469">
        <f t="shared" si="17"/>
        <v>0</v>
      </c>
      <c r="L140" s="461">
        <f>J140-K140</f>
        <v>1000</v>
      </c>
    </row>
    <row r="141" spans="1:12" ht="12.75">
      <c r="A141" s="14"/>
      <c r="B141" s="459" t="s">
        <v>178</v>
      </c>
      <c r="C141" s="28"/>
      <c r="D141" s="15" t="s">
        <v>171</v>
      </c>
      <c r="E141" s="15" t="s">
        <v>216</v>
      </c>
      <c r="F141" s="15" t="s">
        <v>37</v>
      </c>
      <c r="G141" s="17" t="s">
        <v>233</v>
      </c>
      <c r="H141" s="15" t="s">
        <v>23</v>
      </c>
      <c r="I141" s="15" t="s">
        <v>86</v>
      </c>
      <c r="J141" s="469">
        <v>1000</v>
      </c>
      <c r="K141" s="499">
        <v>0</v>
      </c>
      <c r="L141" s="461">
        <f>J141-K141</f>
        <v>1000</v>
      </c>
    </row>
    <row r="142" spans="1:12" ht="12.75">
      <c r="A142" s="14"/>
      <c r="B142" s="460" t="s">
        <v>42</v>
      </c>
      <c r="C142" s="12"/>
      <c r="D142" s="14" t="s">
        <v>171</v>
      </c>
      <c r="E142" s="14" t="s">
        <v>1</v>
      </c>
      <c r="F142" s="14" t="s">
        <v>217</v>
      </c>
      <c r="G142" s="14" t="s">
        <v>84</v>
      </c>
      <c r="H142" s="14" t="s">
        <v>85</v>
      </c>
      <c r="I142" s="14" t="s">
        <v>85</v>
      </c>
      <c r="J142" s="467">
        <f aca="true" t="shared" si="18" ref="J142:K149">J143</f>
        <v>510904</v>
      </c>
      <c r="K142" s="467">
        <f t="shared" si="18"/>
        <v>220464.69</v>
      </c>
      <c r="L142" s="463">
        <f t="shared" si="16"/>
        <v>290439.31</v>
      </c>
    </row>
    <row r="143" spans="1:12" ht="12.75">
      <c r="A143" s="14"/>
      <c r="B143" s="460" t="s">
        <v>177</v>
      </c>
      <c r="C143" s="12"/>
      <c r="D143" s="14" t="s">
        <v>171</v>
      </c>
      <c r="E143" s="14" t="s">
        <v>1</v>
      </c>
      <c r="F143" s="14" t="s">
        <v>11</v>
      </c>
      <c r="G143" s="14" t="s">
        <v>84</v>
      </c>
      <c r="H143" s="14" t="s">
        <v>85</v>
      </c>
      <c r="I143" s="14" t="s">
        <v>85</v>
      </c>
      <c r="J143" s="467">
        <f t="shared" si="18"/>
        <v>510904</v>
      </c>
      <c r="K143" s="467">
        <f t="shared" si="18"/>
        <v>220464.69</v>
      </c>
      <c r="L143" s="463">
        <f t="shared" si="16"/>
        <v>290439.31</v>
      </c>
    </row>
    <row r="144" spans="1:12" ht="24">
      <c r="A144" s="14"/>
      <c r="B144" s="464" t="s">
        <v>222</v>
      </c>
      <c r="C144" s="12"/>
      <c r="D144" s="14" t="s">
        <v>171</v>
      </c>
      <c r="E144" s="14" t="s">
        <v>1</v>
      </c>
      <c r="F144" s="14" t="s">
        <v>11</v>
      </c>
      <c r="G144" s="14" t="s">
        <v>223</v>
      </c>
      <c r="H144" s="14" t="s">
        <v>85</v>
      </c>
      <c r="I144" s="14" t="s">
        <v>85</v>
      </c>
      <c r="J144" s="467">
        <f t="shared" si="18"/>
        <v>510904</v>
      </c>
      <c r="K144" s="467">
        <f t="shared" si="18"/>
        <v>220464.69</v>
      </c>
      <c r="L144" s="463">
        <f t="shared" si="16"/>
        <v>290439.31</v>
      </c>
    </row>
    <row r="145" spans="1:12" ht="24">
      <c r="A145" s="14"/>
      <c r="B145" s="468" t="s">
        <v>2</v>
      </c>
      <c r="C145" s="12"/>
      <c r="D145" s="14" t="s">
        <v>171</v>
      </c>
      <c r="E145" s="14" t="s">
        <v>1</v>
      </c>
      <c r="F145" s="14" t="s">
        <v>11</v>
      </c>
      <c r="G145" s="16" t="s">
        <v>224</v>
      </c>
      <c r="H145" s="14" t="s">
        <v>85</v>
      </c>
      <c r="I145" s="14" t="s">
        <v>85</v>
      </c>
      <c r="J145" s="467">
        <f t="shared" si="18"/>
        <v>510904</v>
      </c>
      <c r="K145" s="467">
        <f t="shared" si="18"/>
        <v>220464.69</v>
      </c>
      <c r="L145" s="463">
        <f t="shared" si="16"/>
        <v>290439.31</v>
      </c>
    </row>
    <row r="146" spans="1:12" ht="48">
      <c r="A146" s="14"/>
      <c r="B146" s="464" t="s">
        <v>253</v>
      </c>
      <c r="C146" s="12"/>
      <c r="D146" s="14" t="s">
        <v>171</v>
      </c>
      <c r="E146" s="14" t="s">
        <v>1</v>
      </c>
      <c r="F146" s="14" t="s">
        <v>11</v>
      </c>
      <c r="G146" s="482" t="s">
        <v>254</v>
      </c>
      <c r="H146" s="14" t="s">
        <v>85</v>
      </c>
      <c r="I146" s="14" t="s">
        <v>85</v>
      </c>
      <c r="J146" s="467">
        <f t="shared" si="18"/>
        <v>510904</v>
      </c>
      <c r="K146" s="467">
        <f t="shared" si="18"/>
        <v>220464.69</v>
      </c>
      <c r="L146" s="463">
        <f t="shared" si="16"/>
        <v>290439.31</v>
      </c>
    </row>
    <row r="147" spans="1:12" ht="36">
      <c r="A147" s="14"/>
      <c r="B147" s="464" t="s">
        <v>43</v>
      </c>
      <c r="C147" s="12"/>
      <c r="D147" s="14" t="s">
        <v>171</v>
      </c>
      <c r="E147" s="14" t="s">
        <v>1</v>
      </c>
      <c r="F147" s="14" t="s">
        <v>11</v>
      </c>
      <c r="G147" s="482" t="s">
        <v>255</v>
      </c>
      <c r="H147" s="14" t="s">
        <v>85</v>
      </c>
      <c r="I147" s="14" t="s">
        <v>85</v>
      </c>
      <c r="J147" s="467">
        <f t="shared" si="18"/>
        <v>510904</v>
      </c>
      <c r="K147" s="467">
        <f t="shared" si="18"/>
        <v>220464.69</v>
      </c>
      <c r="L147" s="463">
        <f t="shared" si="16"/>
        <v>290439.31</v>
      </c>
    </row>
    <row r="148" spans="1:12" ht="60">
      <c r="A148" s="14"/>
      <c r="B148" s="459" t="s">
        <v>81</v>
      </c>
      <c r="C148" s="28"/>
      <c r="D148" s="15" t="s">
        <v>171</v>
      </c>
      <c r="E148" s="15" t="s">
        <v>1</v>
      </c>
      <c r="F148" s="15" t="s">
        <v>11</v>
      </c>
      <c r="G148" s="483" t="s">
        <v>255</v>
      </c>
      <c r="H148" s="15" t="s">
        <v>4</v>
      </c>
      <c r="I148" s="15" t="s">
        <v>85</v>
      </c>
      <c r="J148" s="469">
        <f t="shared" si="18"/>
        <v>510904</v>
      </c>
      <c r="K148" s="469">
        <f t="shared" si="18"/>
        <v>220464.69</v>
      </c>
      <c r="L148" s="461">
        <f t="shared" si="16"/>
        <v>290439.31</v>
      </c>
    </row>
    <row r="149" spans="1:12" ht="24">
      <c r="A149" s="14"/>
      <c r="B149" s="459" t="s">
        <v>5</v>
      </c>
      <c r="C149" s="28"/>
      <c r="D149" s="15" t="s">
        <v>171</v>
      </c>
      <c r="E149" s="15" t="s">
        <v>1</v>
      </c>
      <c r="F149" s="15" t="s">
        <v>11</v>
      </c>
      <c r="G149" s="483" t="s">
        <v>255</v>
      </c>
      <c r="H149" s="15" t="s">
        <v>6</v>
      </c>
      <c r="I149" s="15" t="s">
        <v>85</v>
      </c>
      <c r="J149" s="469">
        <f t="shared" si="18"/>
        <v>510904</v>
      </c>
      <c r="K149" s="469">
        <f t="shared" si="18"/>
        <v>220464.69</v>
      </c>
      <c r="L149" s="461">
        <f t="shared" si="16"/>
        <v>290439.31</v>
      </c>
    </row>
    <row r="150" spans="1:12" ht="36">
      <c r="A150" s="14"/>
      <c r="B150" s="459" t="s">
        <v>7</v>
      </c>
      <c r="C150" s="28"/>
      <c r="D150" s="15" t="s">
        <v>171</v>
      </c>
      <c r="E150" s="15" t="s">
        <v>1</v>
      </c>
      <c r="F150" s="15" t="s">
        <v>11</v>
      </c>
      <c r="G150" s="483" t="s">
        <v>255</v>
      </c>
      <c r="H150" s="15" t="s">
        <v>8</v>
      </c>
      <c r="I150" s="15" t="s">
        <v>157</v>
      </c>
      <c r="J150" s="469">
        <f>J151</f>
        <v>510904</v>
      </c>
      <c r="K150" s="469">
        <f>K151</f>
        <v>220464.69</v>
      </c>
      <c r="L150" s="461">
        <f t="shared" si="16"/>
        <v>290439.31</v>
      </c>
    </row>
    <row r="151" spans="1:12" ht="25.5">
      <c r="A151" s="14"/>
      <c r="B151" s="28" t="s">
        <v>161</v>
      </c>
      <c r="C151" s="28"/>
      <c r="D151" s="15" t="s">
        <v>171</v>
      </c>
      <c r="E151" s="15" t="s">
        <v>1</v>
      </c>
      <c r="F151" s="15" t="s">
        <v>11</v>
      </c>
      <c r="G151" s="483" t="s">
        <v>255</v>
      </c>
      <c r="H151" s="15" t="s">
        <v>8</v>
      </c>
      <c r="I151" s="15" t="s">
        <v>88</v>
      </c>
      <c r="J151" s="469">
        <f>J152+J153</f>
        <v>510904</v>
      </c>
      <c r="K151" s="469">
        <f>K152+K153</f>
        <v>220464.69</v>
      </c>
      <c r="L151" s="461">
        <f t="shared" si="16"/>
        <v>290439.31</v>
      </c>
    </row>
    <row r="152" spans="1:12" ht="12.75">
      <c r="A152" s="14"/>
      <c r="B152" s="28" t="s">
        <v>162</v>
      </c>
      <c r="C152" s="28"/>
      <c r="D152" s="15" t="s">
        <v>171</v>
      </c>
      <c r="E152" s="15" t="s">
        <v>1</v>
      </c>
      <c r="F152" s="15" t="s">
        <v>11</v>
      </c>
      <c r="G152" s="483" t="s">
        <v>255</v>
      </c>
      <c r="H152" s="15" t="s">
        <v>8</v>
      </c>
      <c r="I152" s="15" t="s">
        <v>89</v>
      </c>
      <c r="J152" s="469">
        <f>383800+57+11147</f>
        <v>395004</v>
      </c>
      <c r="K152" s="499">
        <v>163464.69</v>
      </c>
      <c r="L152" s="461">
        <f t="shared" si="16"/>
        <v>231539.31</v>
      </c>
    </row>
    <row r="153" spans="1:12" ht="12.75">
      <c r="A153" s="14"/>
      <c r="B153" s="28" t="s">
        <v>163</v>
      </c>
      <c r="C153" s="12"/>
      <c r="D153" s="15" t="s">
        <v>171</v>
      </c>
      <c r="E153" s="15" t="s">
        <v>1</v>
      </c>
      <c r="F153" s="15" t="s">
        <v>11</v>
      </c>
      <c r="G153" s="483" t="s">
        <v>255</v>
      </c>
      <c r="H153" s="15" t="s">
        <v>8</v>
      </c>
      <c r="I153" s="15" t="s">
        <v>90</v>
      </c>
      <c r="J153" s="469">
        <f>115900</f>
        <v>115900</v>
      </c>
      <c r="K153" s="499">
        <v>57000</v>
      </c>
      <c r="L153" s="461">
        <f t="shared" si="16"/>
        <v>58900</v>
      </c>
    </row>
    <row r="154" spans="1:12" ht="25.5" customHeight="1">
      <c r="A154" s="14"/>
      <c r="B154" s="460" t="s">
        <v>179</v>
      </c>
      <c r="C154" s="495"/>
      <c r="D154" s="14" t="s">
        <v>171</v>
      </c>
      <c r="E154" s="14" t="s">
        <v>11</v>
      </c>
      <c r="F154" s="14" t="s">
        <v>217</v>
      </c>
      <c r="G154" s="14" t="s">
        <v>84</v>
      </c>
      <c r="H154" s="14" t="s">
        <v>85</v>
      </c>
      <c r="I154" s="14" t="s">
        <v>85</v>
      </c>
      <c r="J154" s="467">
        <f>J155+J170+J186</f>
        <v>780000</v>
      </c>
      <c r="K154" s="467">
        <f>K155+K170+K186</f>
        <v>317695</v>
      </c>
      <c r="L154" s="463">
        <f t="shared" si="16"/>
        <v>462305</v>
      </c>
    </row>
    <row r="155" spans="1:12" ht="36">
      <c r="A155" s="15"/>
      <c r="B155" s="460" t="s">
        <v>44</v>
      </c>
      <c r="C155" s="12"/>
      <c r="D155" s="14" t="s">
        <v>171</v>
      </c>
      <c r="E155" s="14" t="s">
        <v>11</v>
      </c>
      <c r="F155" s="14" t="s">
        <v>45</v>
      </c>
      <c r="G155" s="14" t="s">
        <v>84</v>
      </c>
      <c r="H155" s="14" t="s">
        <v>85</v>
      </c>
      <c r="I155" s="14" t="s">
        <v>85</v>
      </c>
      <c r="J155" s="467">
        <f aca="true" t="shared" si="19" ref="J155:K161">J156</f>
        <v>285000</v>
      </c>
      <c r="K155" s="467">
        <f t="shared" si="19"/>
        <v>27695</v>
      </c>
      <c r="L155" s="463">
        <f t="shared" si="16"/>
        <v>257305</v>
      </c>
    </row>
    <row r="156" spans="1:12" ht="36">
      <c r="A156" s="15"/>
      <c r="B156" s="472" t="s">
        <v>256</v>
      </c>
      <c r="C156" s="12"/>
      <c r="D156" s="14" t="s">
        <v>171</v>
      </c>
      <c r="E156" s="14" t="s">
        <v>11</v>
      </c>
      <c r="F156" s="14" t="s">
        <v>45</v>
      </c>
      <c r="G156" s="14" t="s">
        <v>257</v>
      </c>
      <c r="H156" s="14" t="s">
        <v>85</v>
      </c>
      <c r="I156" s="14" t="s">
        <v>85</v>
      </c>
      <c r="J156" s="467">
        <f t="shared" si="19"/>
        <v>285000</v>
      </c>
      <c r="K156" s="467">
        <f t="shared" si="19"/>
        <v>27695</v>
      </c>
      <c r="L156" s="463">
        <f t="shared" si="16"/>
        <v>257305</v>
      </c>
    </row>
    <row r="157" spans="1:12" ht="108">
      <c r="A157" s="15"/>
      <c r="B157" s="484" t="s">
        <v>258</v>
      </c>
      <c r="C157" s="12"/>
      <c r="D157" s="14" t="s">
        <v>171</v>
      </c>
      <c r="E157" s="14" t="s">
        <v>11</v>
      </c>
      <c r="F157" s="14" t="s">
        <v>45</v>
      </c>
      <c r="G157" s="14" t="s">
        <v>259</v>
      </c>
      <c r="H157" s="14" t="s">
        <v>85</v>
      </c>
      <c r="I157" s="14" t="s">
        <v>85</v>
      </c>
      <c r="J157" s="467">
        <f t="shared" si="19"/>
        <v>285000</v>
      </c>
      <c r="K157" s="467">
        <f t="shared" si="19"/>
        <v>27695</v>
      </c>
      <c r="L157" s="463">
        <f t="shared" si="16"/>
        <v>257305</v>
      </c>
    </row>
    <row r="158" spans="1:12" ht="12.75">
      <c r="A158" s="15"/>
      <c r="B158" s="474" t="s">
        <v>28</v>
      </c>
      <c r="C158" s="12"/>
      <c r="D158" s="14" t="s">
        <v>171</v>
      </c>
      <c r="E158" s="14" t="s">
        <v>11</v>
      </c>
      <c r="F158" s="14" t="s">
        <v>45</v>
      </c>
      <c r="G158" s="14" t="s">
        <v>260</v>
      </c>
      <c r="H158" s="14" t="s">
        <v>85</v>
      </c>
      <c r="I158" s="14" t="s">
        <v>85</v>
      </c>
      <c r="J158" s="467">
        <f t="shared" si="19"/>
        <v>285000</v>
      </c>
      <c r="K158" s="467">
        <f t="shared" si="19"/>
        <v>27695</v>
      </c>
      <c r="L158" s="463">
        <f t="shared" si="16"/>
        <v>257305</v>
      </c>
    </row>
    <row r="159" spans="1:12" ht="36">
      <c r="A159" s="15"/>
      <c r="B159" s="472" t="s">
        <v>46</v>
      </c>
      <c r="C159" s="12"/>
      <c r="D159" s="14" t="s">
        <v>171</v>
      </c>
      <c r="E159" s="14" t="s">
        <v>11</v>
      </c>
      <c r="F159" s="14" t="s">
        <v>45</v>
      </c>
      <c r="G159" s="14" t="s">
        <v>261</v>
      </c>
      <c r="H159" s="14" t="s">
        <v>85</v>
      </c>
      <c r="I159" s="14" t="s">
        <v>85</v>
      </c>
      <c r="J159" s="467">
        <f t="shared" si="19"/>
        <v>285000</v>
      </c>
      <c r="K159" s="467">
        <f t="shared" si="19"/>
        <v>27695</v>
      </c>
      <c r="L159" s="463">
        <f t="shared" si="16"/>
        <v>257305</v>
      </c>
    </row>
    <row r="160" spans="1:12" ht="24">
      <c r="A160" s="15"/>
      <c r="B160" s="459" t="s">
        <v>19</v>
      </c>
      <c r="C160" s="28"/>
      <c r="D160" s="15" t="s">
        <v>171</v>
      </c>
      <c r="E160" s="15" t="s">
        <v>11</v>
      </c>
      <c r="F160" s="15" t="s">
        <v>45</v>
      </c>
      <c r="G160" s="15" t="s">
        <v>261</v>
      </c>
      <c r="H160" s="15" t="s">
        <v>157</v>
      </c>
      <c r="I160" s="15" t="s">
        <v>85</v>
      </c>
      <c r="J160" s="469">
        <f t="shared" si="19"/>
        <v>285000</v>
      </c>
      <c r="K160" s="469">
        <f t="shared" si="19"/>
        <v>27695</v>
      </c>
      <c r="L160" s="461">
        <f t="shared" si="16"/>
        <v>257305</v>
      </c>
    </row>
    <row r="161" spans="1:12" ht="24">
      <c r="A161" s="15"/>
      <c r="B161" s="459" t="s">
        <v>20</v>
      </c>
      <c r="C161" s="28"/>
      <c r="D161" s="15" t="s">
        <v>171</v>
      </c>
      <c r="E161" s="15" t="s">
        <v>11</v>
      </c>
      <c r="F161" s="15" t="s">
        <v>45</v>
      </c>
      <c r="G161" s="15" t="s">
        <v>261</v>
      </c>
      <c r="H161" s="15" t="s">
        <v>21</v>
      </c>
      <c r="I161" s="15" t="s">
        <v>85</v>
      </c>
      <c r="J161" s="469">
        <f t="shared" si="19"/>
        <v>285000</v>
      </c>
      <c r="K161" s="469">
        <f t="shared" si="19"/>
        <v>27695</v>
      </c>
      <c r="L161" s="461">
        <f t="shared" si="16"/>
        <v>257305</v>
      </c>
    </row>
    <row r="162" spans="1:12" ht="24">
      <c r="A162" s="15"/>
      <c r="B162" s="459" t="s">
        <v>22</v>
      </c>
      <c r="C162" s="28"/>
      <c r="D162" s="15" t="s">
        <v>171</v>
      </c>
      <c r="E162" s="15" t="s">
        <v>11</v>
      </c>
      <c r="F162" s="15" t="s">
        <v>45</v>
      </c>
      <c r="G162" s="15" t="s">
        <v>261</v>
      </c>
      <c r="H162" s="15" t="s">
        <v>23</v>
      </c>
      <c r="I162" s="15" t="s">
        <v>85</v>
      </c>
      <c r="J162" s="469">
        <f>J163+J167</f>
        <v>285000</v>
      </c>
      <c r="K162" s="469">
        <f>K163+K167</f>
        <v>27695</v>
      </c>
      <c r="L162" s="461">
        <f t="shared" si="16"/>
        <v>257305</v>
      </c>
    </row>
    <row r="163" spans="1:12" ht="12.75">
      <c r="A163" s="15"/>
      <c r="B163" s="28" t="s">
        <v>160</v>
      </c>
      <c r="C163" s="28"/>
      <c r="D163" s="15" t="s">
        <v>171</v>
      </c>
      <c r="E163" s="15" t="s">
        <v>11</v>
      </c>
      <c r="F163" s="15" t="s">
        <v>45</v>
      </c>
      <c r="G163" s="15" t="s">
        <v>261</v>
      </c>
      <c r="H163" s="15" t="s">
        <v>23</v>
      </c>
      <c r="I163" s="15" t="s">
        <v>157</v>
      </c>
      <c r="J163" s="469">
        <f>J164</f>
        <v>220000</v>
      </c>
      <c r="K163" s="469">
        <f>K164</f>
        <v>27695</v>
      </c>
      <c r="L163" s="461">
        <f t="shared" si="16"/>
        <v>192305</v>
      </c>
    </row>
    <row r="164" spans="1:12" ht="12.75">
      <c r="A164" s="15"/>
      <c r="B164" s="28" t="s">
        <v>164</v>
      </c>
      <c r="C164" s="28"/>
      <c r="D164" s="15" t="s">
        <v>171</v>
      </c>
      <c r="E164" s="15" t="s">
        <v>11</v>
      </c>
      <c r="F164" s="15" t="s">
        <v>45</v>
      </c>
      <c r="G164" s="15" t="s">
        <v>261</v>
      </c>
      <c r="H164" s="15" t="s">
        <v>23</v>
      </c>
      <c r="I164" s="15" t="s">
        <v>82</v>
      </c>
      <c r="J164" s="469">
        <f>J165+J166</f>
        <v>220000</v>
      </c>
      <c r="K164" s="469">
        <f>K165+K166</f>
        <v>27695</v>
      </c>
      <c r="L164" s="461">
        <f t="shared" si="16"/>
        <v>192305</v>
      </c>
    </row>
    <row r="165" spans="1:12" ht="12.75">
      <c r="A165" s="15"/>
      <c r="B165" s="28" t="s">
        <v>166</v>
      </c>
      <c r="C165" s="28"/>
      <c r="D165" s="15" t="s">
        <v>171</v>
      </c>
      <c r="E165" s="15" t="s">
        <v>11</v>
      </c>
      <c r="F165" s="15" t="s">
        <v>45</v>
      </c>
      <c r="G165" s="15" t="s">
        <v>261</v>
      </c>
      <c r="H165" s="15" t="s">
        <v>23</v>
      </c>
      <c r="I165" s="15" t="s">
        <v>96</v>
      </c>
      <c r="J165" s="469">
        <v>3532</v>
      </c>
      <c r="K165" s="499">
        <v>0</v>
      </c>
      <c r="L165" s="461">
        <f t="shared" si="16"/>
        <v>3532</v>
      </c>
    </row>
    <row r="166" spans="1:12" ht="12.75">
      <c r="A166" s="15"/>
      <c r="B166" s="28" t="s">
        <v>167</v>
      </c>
      <c r="C166" s="12"/>
      <c r="D166" s="15" t="s">
        <v>171</v>
      </c>
      <c r="E166" s="15" t="s">
        <v>11</v>
      </c>
      <c r="F166" s="15" t="s">
        <v>45</v>
      </c>
      <c r="G166" s="15" t="s">
        <v>261</v>
      </c>
      <c r="H166" s="15" t="s">
        <v>23</v>
      </c>
      <c r="I166" s="15" t="s">
        <v>83</v>
      </c>
      <c r="J166" s="469">
        <v>216468</v>
      </c>
      <c r="K166" s="499">
        <v>27695</v>
      </c>
      <c r="L166" s="461">
        <f t="shared" si="16"/>
        <v>188773</v>
      </c>
    </row>
    <row r="167" spans="1:12" ht="12.75">
      <c r="A167" s="15"/>
      <c r="B167" s="28" t="s">
        <v>87</v>
      </c>
      <c r="C167" s="12"/>
      <c r="D167" s="15" t="s">
        <v>171</v>
      </c>
      <c r="E167" s="15" t="s">
        <v>11</v>
      </c>
      <c r="F167" s="15" t="s">
        <v>45</v>
      </c>
      <c r="G167" s="15" t="s">
        <v>261</v>
      </c>
      <c r="H167" s="15" t="s">
        <v>23</v>
      </c>
      <c r="I167" s="15" t="s">
        <v>73</v>
      </c>
      <c r="J167" s="469">
        <f>J168+J169</f>
        <v>65000</v>
      </c>
      <c r="K167" s="469">
        <v>0</v>
      </c>
      <c r="L167" s="461">
        <f t="shared" si="16"/>
        <v>65000</v>
      </c>
    </row>
    <row r="168" spans="1:12" ht="12.75">
      <c r="A168" s="15"/>
      <c r="B168" s="28" t="s">
        <v>169</v>
      </c>
      <c r="C168" s="493"/>
      <c r="D168" s="15" t="s">
        <v>171</v>
      </c>
      <c r="E168" s="15" t="s">
        <v>11</v>
      </c>
      <c r="F168" s="15" t="s">
        <v>45</v>
      </c>
      <c r="G168" s="15" t="s">
        <v>261</v>
      </c>
      <c r="H168" s="15" t="s">
        <v>23</v>
      </c>
      <c r="I168" s="15" t="s">
        <v>97</v>
      </c>
      <c r="J168" s="469">
        <v>60000</v>
      </c>
      <c r="K168" s="499">
        <v>0</v>
      </c>
      <c r="L168" s="461">
        <f t="shared" si="16"/>
        <v>60000</v>
      </c>
    </row>
    <row r="169" spans="1:12" ht="12.75">
      <c r="A169" s="15"/>
      <c r="B169" s="459" t="s">
        <v>178</v>
      </c>
      <c r="C169" s="12"/>
      <c r="D169" s="15" t="s">
        <v>171</v>
      </c>
      <c r="E169" s="15" t="s">
        <v>11</v>
      </c>
      <c r="F169" s="15" t="s">
        <v>45</v>
      </c>
      <c r="G169" s="15" t="s">
        <v>261</v>
      </c>
      <c r="H169" s="15" t="s">
        <v>23</v>
      </c>
      <c r="I169" s="15" t="s">
        <v>86</v>
      </c>
      <c r="J169" s="469">
        <v>5000</v>
      </c>
      <c r="K169" s="499">
        <v>0</v>
      </c>
      <c r="L169" s="461">
        <f t="shared" si="16"/>
        <v>5000</v>
      </c>
    </row>
    <row r="170" spans="1:12" ht="12.75">
      <c r="A170" s="15"/>
      <c r="B170" s="460" t="s">
        <v>180</v>
      </c>
      <c r="C170" s="493"/>
      <c r="D170" s="14" t="s">
        <v>171</v>
      </c>
      <c r="E170" s="14" t="s">
        <v>11</v>
      </c>
      <c r="F170" s="14" t="s">
        <v>47</v>
      </c>
      <c r="G170" s="14" t="s">
        <v>84</v>
      </c>
      <c r="H170" s="14" t="s">
        <v>85</v>
      </c>
      <c r="I170" s="14" t="s">
        <v>85</v>
      </c>
      <c r="J170" s="467">
        <f>J171</f>
        <v>205000</v>
      </c>
      <c r="K170" s="467">
        <f>K171</f>
        <v>0</v>
      </c>
      <c r="L170" s="463">
        <f t="shared" si="16"/>
        <v>205000</v>
      </c>
    </row>
    <row r="171" spans="1:12" ht="108">
      <c r="A171" s="15"/>
      <c r="B171" s="484" t="s">
        <v>258</v>
      </c>
      <c r="C171" s="12"/>
      <c r="D171" s="14" t="s">
        <v>171</v>
      </c>
      <c r="E171" s="14" t="s">
        <v>11</v>
      </c>
      <c r="F171" s="14" t="s">
        <v>47</v>
      </c>
      <c r="G171" s="14" t="s">
        <v>259</v>
      </c>
      <c r="H171" s="14" t="s">
        <v>85</v>
      </c>
      <c r="I171" s="14" t="s">
        <v>85</v>
      </c>
      <c r="J171" s="467">
        <f>J172+J180</f>
        <v>205000</v>
      </c>
      <c r="K171" s="467">
        <f>K172+K180</f>
        <v>0</v>
      </c>
      <c r="L171" s="463">
        <f t="shared" si="16"/>
        <v>205000</v>
      </c>
    </row>
    <row r="172" spans="1:12" ht="12.75">
      <c r="A172" s="15"/>
      <c r="B172" s="474" t="s">
        <v>28</v>
      </c>
      <c r="C172" s="12"/>
      <c r="D172" s="14" t="s">
        <v>171</v>
      </c>
      <c r="E172" s="14" t="s">
        <v>11</v>
      </c>
      <c r="F172" s="14" t="s">
        <v>47</v>
      </c>
      <c r="G172" s="14" t="s">
        <v>260</v>
      </c>
      <c r="H172" s="14" t="s">
        <v>85</v>
      </c>
      <c r="I172" s="14" t="s">
        <v>85</v>
      </c>
      <c r="J172" s="467">
        <f aca="true" t="shared" si="20" ref="J172:K175">J173</f>
        <v>205000</v>
      </c>
      <c r="K172" s="467">
        <f t="shared" si="20"/>
        <v>0</v>
      </c>
      <c r="L172" s="463">
        <f t="shared" si="16"/>
        <v>205000</v>
      </c>
    </row>
    <row r="173" spans="1:12" ht="36">
      <c r="A173" s="15"/>
      <c r="B173" s="472" t="s">
        <v>48</v>
      </c>
      <c r="C173" s="12"/>
      <c r="D173" s="14" t="s">
        <v>171</v>
      </c>
      <c r="E173" s="14" t="s">
        <v>11</v>
      </c>
      <c r="F173" s="14" t="s">
        <v>47</v>
      </c>
      <c r="G173" s="14" t="s">
        <v>262</v>
      </c>
      <c r="H173" s="14" t="s">
        <v>85</v>
      </c>
      <c r="I173" s="14" t="s">
        <v>85</v>
      </c>
      <c r="J173" s="467">
        <f t="shared" si="20"/>
        <v>205000</v>
      </c>
      <c r="K173" s="467">
        <f t="shared" si="20"/>
        <v>0</v>
      </c>
      <c r="L173" s="463">
        <f t="shared" si="16"/>
        <v>205000</v>
      </c>
    </row>
    <row r="174" spans="1:12" ht="24">
      <c r="A174" s="15"/>
      <c r="B174" s="459" t="s">
        <v>19</v>
      </c>
      <c r="C174" s="28"/>
      <c r="D174" s="15" t="s">
        <v>171</v>
      </c>
      <c r="E174" s="15" t="s">
        <v>11</v>
      </c>
      <c r="F174" s="15" t="s">
        <v>47</v>
      </c>
      <c r="G174" s="15" t="s">
        <v>262</v>
      </c>
      <c r="H174" s="15" t="s">
        <v>157</v>
      </c>
      <c r="I174" s="15" t="s">
        <v>85</v>
      </c>
      <c r="J174" s="469">
        <f t="shared" si="20"/>
        <v>205000</v>
      </c>
      <c r="K174" s="469">
        <f t="shared" si="20"/>
        <v>0</v>
      </c>
      <c r="L174" s="461">
        <f t="shared" si="16"/>
        <v>205000</v>
      </c>
    </row>
    <row r="175" spans="1:12" ht="24">
      <c r="A175" s="15"/>
      <c r="B175" s="459" t="s">
        <v>20</v>
      </c>
      <c r="C175" s="28"/>
      <c r="D175" s="15" t="s">
        <v>171</v>
      </c>
      <c r="E175" s="15" t="s">
        <v>11</v>
      </c>
      <c r="F175" s="15" t="s">
        <v>47</v>
      </c>
      <c r="G175" s="15" t="s">
        <v>262</v>
      </c>
      <c r="H175" s="15" t="s">
        <v>21</v>
      </c>
      <c r="I175" s="15" t="s">
        <v>85</v>
      </c>
      <c r="J175" s="469">
        <f t="shared" si="20"/>
        <v>205000</v>
      </c>
      <c r="K175" s="469">
        <f t="shared" si="20"/>
        <v>0</v>
      </c>
      <c r="L175" s="461">
        <f t="shared" si="16"/>
        <v>205000</v>
      </c>
    </row>
    <row r="176" spans="1:12" ht="24">
      <c r="A176" s="15"/>
      <c r="B176" s="459" t="s">
        <v>22</v>
      </c>
      <c r="C176" s="28"/>
      <c r="D176" s="15" t="s">
        <v>171</v>
      </c>
      <c r="E176" s="15" t="s">
        <v>11</v>
      </c>
      <c r="F176" s="15" t="s">
        <v>47</v>
      </c>
      <c r="G176" s="15" t="s">
        <v>262</v>
      </c>
      <c r="H176" s="15" t="s">
        <v>23</v>
      </c>
      <c r="I176" s="15" t="s">
        <v>85</v>
      </c>
      <c r="J176" s="469">
        <f>J179</f>
        <v>205000</v>
      </c>
      <c r="K176" s="469">
        <f>K179</f>
        <v>0</v>
      </c>
      <c r="L176" s="461">
        <f t="shared" si="16"/>
        <v>205000</v>
      </c>
    </row>
    <row r="177" spans="1:12" ht="12.75">
      <c r="A177" s="15"/>
      <c r="B177" s="28" t="s">
        <v>160</v>
      </c>
      <c r="C177" s="28"/>
      <c r="D177" s="15" t="s">
        <v>171</v>
      </c>
      <c r="E177" s="15" t="s">
        <v>11</v>
      </c>
      <c r="F177" s="15" t="s">
        <v>47</v>
      </c>
      <c r="G177" s="15" t="s">
        <v>262</v>
      </c>
      <c r="H177" s="15" t="s">
        <v>23</v>
      </c>
      <c r="I177" s="15" t="s">
        <v>157</v>
      </c>
      <c r="J177" s="469">
        <f>J179</f>
        <v>205000</v>
      </c>
      <c r="K177" s="469">
        <f>K179</f>
        <v>0</v>
      </c>
      <c r="L177" s="461">
        <f t="shared" si="16"/>
        <v>205000</v>
      </c>
    </row>
    <row r="178" spans="1:12" ht="12.75">
      <c r="A178" s="15"/>
      <c r="B178" s="28" t="s">
        <v>164</v>
      </c>
      <c r="C178" s="28"/>
      <c r="D178" s="15" t="s">
        <v>171</v>
      </c>
      <c r="E178" s="15" t="s">
        <v>11</v>
      </c>
      <c r="F178" s="15" t="s">
        <v>47</v>
      </c>
      <c r="G178" s="15" t="s">
        <v>262</v>
      </c>
      <c r="H178" s="15" t="s">
        <v>23</v>
      </c>
      <c r="I178" s="15" t="s">
        <v>82</v>
      </c>
      <c r="J178" s="469">
        <f>J179</f>
        <v>205000</v>
      </c>
      <c r="K178" s="469">
        <f>K179</f>
        <v>0</v>
      </c>
      <c r="L178" s="461">
        <f t="shared" si="16"/>
        <v>205000</v>
      </c>
    </row>
    <row r="179" spans="1:12" ht="12.75">
      <c r="A179" s="15"/>
      <c r="B179" s="28" t="s">
        <v>166</v>
      </c>
      <c r="C179" s="28"/>
      <c r="D179" s="15" t="s">
        <v>171</v>
      </c>
      <c r="E179" s="15" t="s">
        <v>11</v>
      </c>
      <c r="F179" s="15" t="s">
        <v>47</v>
      </c>
      <c r="G179" s="15" t="s">
        <v>262</v>
      </c>
      <c r="H179" s="15" t="s">
        <v>23</v>
      </c>
      <c r="I179" s="15" t="s">
        <v>96</v>
      </c>
      <c r="J179" s="469">
        <v>205000</v>
      </c>
      <c r="K179" s="499">
        <v>0</v>
      </c>
      <c r="L179" s="461">
        <f t="shared" si="16"/>
        <v>205000</v>
      </c>
    </row>
    <row r="180" spans="1:12" ht="36" hidden="1">
      <c r="A180" s="15"/>
      <c r="B180" s="472" t="s">
        <v>215</v>
      </c>
      <c r="C180" s="12"/>
      <c r="D180" s="14" t="s">
        <v>171</v>
      </c>
      <c r="E180" s="14" t="s">
        <v>11</v>
      </c>
      <c r="F180" s="14" t="s">
        <v>47</v>
      </c>
      <c r="G180" s="485" t="s">
        <v>263</v>
      </c>
      <c r="H180" s="14" t="s">
        <v>85</v>
      </c>
      <c r="I180" s="14" t="s">
        <v>85</v>
      </c>
      <c r="J180" s="467">
        <f aca="true" t="shared" si="21" ref="J180:K182">J181</f>
        <v>0</v>
      </c>
      <c r="K180" s="467">
        <f t="shared" si="21"/>
        <v>0</v>
      </c>
      <c r="L180" s="463">
        <f t="shared" si="16"/>
        <v>0</v>
      </c>
    </row>
    <row r="181" spans="1:12" ht="12.75" hidden="1">
      <c r="A181" s="15"/>
      <c r="B181" s="460" t="s">
        <v>264</v>
      </c>
      <c r="C181" s="12"/>
      <c r="D181" s="14" t="s">
        <v>171</v>
      </c>
      <c r="E181" s="14" t="s">
        <v>11</v>
      </c>
      <c r="F181" s="14" t="s">
        <v>47</v>
      </c>
      <c r="G181" s="14" t="s">
        <v>265</v>
      </c>
      <c r="H181" s="14" t="s">
        <v>85</v>
      </c>
      <c r="I181" s="14" t="s">
        <v>85</v>
      </c>
      <c r="J181" s="467">
        <f t="shared" si="21"/>
        <v>0</v>
      </c>
      <c r="K181" s="467">
        <f t="shared" si="21"/>
        <v>0</v>
      </c>
      <c r="L181" s="463">
        <f t="shared" si="16"/>
        <v>0</v>
      </c>
    </row>
    <row r="182" spans="1:14" ht="36" hidden="1">
      <c r="A182" s="15"/>
      <c r="B182" s="459" t="s">
        <v>49</v>
      </c>
      <c r="C182" s="12"/>
      <c r="D182" s="15" t="s">
        <v>171</v>
      </c>
      <c r="E182" s="15" t="s">
        <v>11</v>
      </c>
      <c r="F182" s="15" t="s">
        <v>47</v>
      </c>
      <c r="G182" s="15" t="s">
        <v>265</v>
      </c>
      <c r="H182" s="15" t="s">
        <v>50</v>
      </c>
      <c r="I182" s="15" t="s">
        <v>85</v>
      </c>
      <c r="J182" s="469">
        <f t="shared" si="21"/>
        <v>0</v>
      </c>
      <c r="K182" s="469">
        <f t="shared" si="21"/>
        <v>0</v>
      </c>
      <c r="L182" s="461">
        <f t="shared" si="16"/>
        <v>0</v>
      </c>
      <c r="M182" s="23"/>
      <c r="N182" s="24"/>
    </row>
    <row r="183" spans="1:12" ht="12.75" hidden="1">
      <c r="A183" s="15"/>
      <c r="B183" s="459" t="s">
        <v>51</v>
      </c>
      <c r="C183" s="493"/>
      <c r="D183" s="15" t="s">
        <v>171</v>
      </c>
      <c r="E183" s="15" t="s">
        <v>11</v>
      </c>
      <c r="F183" s="15" t="s">
        <v>47</v>
      </c>
      <c r="G183" s="15" t="s">
        <v>265</v>
      </c>
      <c r="H183" s="15" t="s">
        <v>52</v>
      </c>
      <c r="I183" s="15" t="s">
        <v>85</v>
      </c>
      <c r="J183" s="469">
        <f>J185</f>
        <v>0</v>
      </c>
      <c r="K183" s="469">
        <f>K185</f>
        <v>0</v>
      </c>
      <c r="L183" s="461">
        <f t="shared" si="16"/>
        <v>0</v>
      </c>
    </row>
    <row r="184" spans="1:12" ht="12.75" hidden="1">
      <c r="A184" s="15"/>
      <c r="B184" s="28" t="s">
        <v>87</v>
      </c>
      <c r="C184" s="493"/>
      <c r="D184" s="15" t="s">
        <v>171</v>
      </c>
      <c r="E184" s="15" t="s">
        <v>11</v>
      </c>
      <c r="F184" s="15" t="s">
        <v>47</v>
      </c>
      <c r="G184" s="15" t="s">
        <v>265</v>
      </c>
      <c r="H184" s="15" t="s">
        <v>52</v>
      </c>
      <c r="I184" s="15" t="s">
        <v>73</v>
      </c>
      <c r="J184" s="469">
        <f>J185</f>
        <v>0</v>
      </c>
      <c r="K184" s="469">
        <f>K185</f>
        <v>0</v>
      </c>
      <c r="L184" s="461">
        <f t="shared" si="16"/>
        <v>0</v>
      </c>
    </row>
    <row r="185" spans="1:12" ht="12.75" hidden="1">
      <c r="A185" s="15"/>
      <c r="B185" s="28" t="s">
        <v>169</v>
      </c>
      <c r="C185" s="12"/>
      <c r="D185" s="15" t="s">
        <v>171</v>
      </c>
      <c r="E185" s="15" t="s">
        <v>11</v>
      </c>
      <c r="F185" s="15" t="s">
        <v>47</v>
      </c>
      <c r="G185" s="15" t="s">
        <v>265</v>
      </c>
      <c r="H185" s="15" t="s">
        <v>52</v>
      </c>
      <c r="I185" s="15" t="s">
        <v>97</v>
      </c>
      <c r="J185" s="469">
        <v>0</v>
      </c>
      <c r="K185" s="499">
        <v>0</v>
      </c>
      <c r="L185" s="461">
        <f t="shared" si="16"/>
        <v>0</v>
      </c>
    </row>
    <row r="186" spans="1:12" ht="24">
      <c r="A186" s="15"/>
      <c r="B186" s="458" t="s">
        <v>213</v>
      </c>
      <c r="C186" s="12"/>
      <c r="D186" s="14" t="s">
        <v>171</v>
      </c>
      <c r="E186" s="14" t="s">
        <v>11</v>
      </c>
      <c r="F186" s="14" t="s">
        <v>54</v>
      </c>
      <c r="G186" s="14" t="s">
        <v>84</v>
      </c>
      <c r="H186" s="14" t="s">
        <v>85</v>
      </c>
      <c r="I186" s="14" t="s">
        <v>85</v>
      </c>
      <c r="J186" s="467">
        <f aca="true" t="shared" si="22" ref="J186:K191">J187</f>
        <v>290000</v>
      </c>
      <c r="K186" s="467">
        <f t="shared" si="22"/>
        <v>290000</v>
      </c>
      <c r="L186" s="463">
        <f t="shared" si="16"/>
        <v>0</v>
      </c>
    </row>
    <row r="187" spans="1:12" ht="60">
      <c r="A187" s="15"/>
      <c r="B187" s="472" t="s">
        <v>266</v>
      </c>
      <c r="C187" s="12"/>
      <c r="D187" s="14" t="s">
        <v>171</v>
      </c>
      <c r="E187" s="14" t="s">
        <v>11</v>
      </c>
      <c r="F187" s="14" t="s">
        <v>54</v>
      </c>
      <c r="G187" s="14" t="s">
        <v>267</v>
      </c>
      <c r="H187" s="14" t="s">
        <v>85</v>
      </c>
      <c r="I187" s="14" t="s">
        <v>85</v>
      </c>
      <c r="J187" s="467">
        <f>J188</f>
        <v>290000</v>
      </c>
      <c r="K187" s="467">
        <f>K188</f>
        <v>290000</v>
      </c>
      <c r="L187" s="463">
        <f t="shared" si="16"/>
        <v>0</v>
      </c>
    </row>
    <row r="188" spans="1:12" ht="12.75">
      <c r="A188" s="15"/>
      <c r="B188" s="474" t="s">
        <v>28</v>
      </c>
      <c r="C188" s="12"/>
      <c r="D188" s="14" t="s">
        <v>171</v>
      </c>
      <c r="E188" s="14" t="s">
        <v>11</v>
      </c>
      <c r="F188" s="14" t="s">
        <v>54</v>
      </c>
      <c r="G188" s="14" t="s">
        <v>268</v>
      </c>
      <c r="H188" s="14" t="s">
        <v>85</v>
      </c>
      <c r="I188" s="14" t="s">
        <v>85</v>
      </c>
      <c r="J188" s="467">
        <f t="shared" si="22"/>
        <v>290000</v>
      </c>
      <c r="K188" s="467">
        <f t="shared" si="22"/>
        <v>290000</v>
      </c>
      <c r="L188" s="463">
        <f t="shared" si="16"/>
        <v>0</v>
      </c>
    </row>
    <row r="189" spans="1:12" ht="36">
      <c r="A189" s="15"/>
      <c r="B189" s="472" t="s">
        <v>269</v>
      </c>
      <c r="C189" s="12"/>
      <c r="D189" s="14" t="s">
        <v>171</v>
      </c>
      <c r="E189" s="14" t="s">
        <v>11</v>
      </c>
      <c r="F189" s="14" t="s">
        <v>54</v>
      </c>
      <c r="G189" s="14" t="s">
        <v>270</v>
      </c>
      <c r="H189" s="14" t="s">
        <v>85</v>
      </c>
      <c r="I189" s="14" t="s">
        <v>85</v>
      </c>
      <c r="J189" s="467">
        <f t="shared" si="22"/>
        <v>290000</v>
      </c>
      <c r="K189" s="467">
        <f t="shared" si="22"/>
        <v>290000</v>
      </c>
      <c r="L189" s="463">
        <f t="shared" si="16"/>
        <v>0</v>
      </c>
    </row>
    <row r="190" spans="1:12" ht="24">
      <c r="A190" s="15"/>
      <c r="B190" s="459" t="s">
        <v>19</v>
      </c>
      <c r="C190" s="28"/>
      <c r="D190" s="15" t="s">
        <v>171</v>
      </c>
      <c r="E190" s="15" t="s">
        <v>11</v>
      </c>
      <c r="F190" s="15" t="s">
        <v>54</v>
      </c>
      <c r="G190" s="15" t="s">
        <v>270</v>
      </c>
      <c r="H190" s="15" t="s">
        <v>157</v>
      </c>
      <c r="I190" s="15" t="s">
        <v>85</v>
      </c>
      <c r="J190" s="469">
        <f t="shared" si="22"/>
        <v>290000</v>
      </c>
      <c r="K190" s="469">
        <f t="shared" si="22"/>
        <v>290000</v>
      </c>
      <c r="L190" s="461">
        <f t="shared" si="16"/>
        <v>0</v>
      </c>
    </row>
    <row r="191" spans="1:12" ht="24">
      <c r="A191" s="15"/>
      <c r="B191" s="459" t="s">
        <v>20</v>
      </c>
      <c r="C191" s="28"/>
      <c r="D191" s="15" t="s">
        <v>171</v>
      </c>
      <c r="E191" s="15" t="s">
        <v>11</v>
      </c>
      <c r="F191" s="15" t="s">
        <v>54</v>
      </c>
      <c r="G191" s="15" t="s">
        <v>270</v>
      </c>
      <c r="H191" s="15" t="s">
        <v>21</v>
      </c>
      <c r="I191" s="15" t="s">
        <v>85</v>
      </c>
      <c r="J191" s="469">
        <f t="shared" si="22"/>
        <v>290000</v>
      </c>
      <c r="K191" s="469">
        <f t="shared" si="22"/>
        <v>290000</v>
      </c>
      <c r="L191" s="461">
        <f t="shared" si="16"/>
        <v>0</v>
      </c>
    </row>
    <row r="192" spans="1:12" ht="24">
      <c r="A192" s="15"/>
      <c r="B192" s="459" t="s">
        <v>22</v>
      </c>
      <c r="C192" s="28"/>
      <c r="D192" s="15" t="s">
        <v>171</v>
      </c>
      <c r="E192" s="15" t="s">
        <v>11</v>
      </c>
      <c r="F192" s="15" t="s">
        <v>54</v>
      </c>
      <c r="G192" s="15" t="s">
        <v>270</v>
      </c>
      <c r="H192" s="15" t="s">
        <v>23</v>
      </c>
      <c r="I192" s="15" t="s">
        <v>85</v>
      </c>
      <c r="J192" s="469">
        <f>J193+J197</f>
        <v>290000</v>
      </c>
      <c r="K192" s="469">
        <f>K193+K197</f>
        <v>290000</v>
      </c>
      <c r="L192" s="461">
        <f t="shared" si="16"/>
        <v>0</v>
      </c>
    </row>
    <row r="193" spans="1:12" ht="12.75">
      <c r="A193" s="15"/>
      <c r="B193" s="28" t="s">
        <v>160</v>
      </c>
      <c r="C193" s="28"/>
      <c r="D193" s="15" t="s">
        <v>171</v>
      </c>
      <c r="E193" s="15" t="s">
        <v>11</v>
      </c>
      <c r="F193" s="15" t="s">
        <v>54</v>
      </c>
      <c r="G193" s="15" t="s">
        <v>270</v>
      </c>
      <c r="H193" s="15" t="s">
        <v>23</v>
      </c>
      <c r="I193" s="15" t="s">
        <v>157</v>
      </c>
      <c r="J193" s="469">
        <f>J194</f>
        <v>290000</v>
      </c>
      <c r="K193" s="469">
        <f>K195+K196</f>
        <v>290000</v>
      </c>
      <c r="L193" s="461">
        <f t="shared" si="16"/>
        <v>0</v>
      </c>
    </row>
    <row r="194" spans="1:12" ht="12.75">
      <c r="A194" s="15"/>
      <c r="B194" s="28" t="s">
        <v>164</v>
      </c>
      <c r="C194" s="28"/>
      <c r="D194" s="15" t="s">
        <v>171</v>
      </c>
      <c r="E194" s="15" t="s">
        <v>11</v>
      </c>
      <c r="F194" s="15" t="s">
        <v>54</v>
      </c>
      <c r="G194" s="15" t="s">
        <v>270</v>
      </c>
      <c r="H194" s="15" t="s">
        <v>23</v>
      </c>
      <c r="I194" s="15" t="s">
        <v>82</v>
      </c>
      <c r="J194" s="469">
        <f>J195+J196</f>
        <v>290000</v>
      </c>
      <c r="K194" s="469">
        <f>K195+K196</f>
        <v>290000</v>
      </c>
      <c r="L194" s="461">
        <f t="shared" si="16"/>
        <v>0</v>
      </c>
    </row>
    <row r="195" spans="1:12" ht="12.75">
      <c r="A195" s="15"/>
      <c r="B195" s="28" t="s">
        <v>166</v>
      </c>
      <c r="C195" s="12"/>
      <c r="D195" s="15" t="s">
        <v>171</v>
      </c>
      <c r="E195" s="15" t="s">
        <v>11</v>
      </c>
      <c r="F195" s="15" t="s">
        <v>54</v>
      </c>
      <c r="G195" s="15" t="s">
        <v>270</v>
      </c>
      <c r="H195" s="15" t="s">
        <v>23</v>
      </c>
      <c r="I195" s="15" t="s">
        <v>96</v>
      </c>
      <c r="J195" s="469">
        <v>40000</v>
      </c>
      <c r="K195" s="469">
        <v>40000</v>
      </c>
      <c r="L195" s="461">
        <f t="shared" si="16"/>
        <v>0</v>
      </c>
    </row>
    <row r="196" spans="1:12" ht="12.75">
      <c r="A196" s="15"/>
      <c r="B196" s="28" t="s">
        <v>167</v>
      </c>
      <c r="C196" s="12"/>
      <c r="D196" s="15" t="s">
        <v>171</v>
      </c>
      <c r="E196" s="15" t="s">
        <v>11</v>
      </c>
      <c r="F196" s="15" t="s">
        <v>54</v>
      </c>
      <c r="G196" s="15" t="s">
        <v>270</v>
      </c>
      <c r="H196" s="15" t="s">
        <v>23</v>
      </c>
      <c r="I196" s="15" t="s">
        <v>83</v>
      </c>
      <c r="J196" s="469">
        <v>250000</v>
      </c>
      <c r="K196" s="469">
        <v>250000</v>
      </c>
      <c r="L196" s="461">
        <f t="shared" si="16"/>
        <v>0</v>
      </c>
    </row>
    <row r="197" spans="1:12" ht="12.75" hidden="1">
      <c r="A197" s="15"/>
      <c r="B197" s="28" t="s">
        <v>87</v>
      </c>
      <c r="C197" s="12"/>
      <c r="D197" s="15" t="s">
        <v>171</v>
      </c>
      <c r="E197" s="15" t="s">
        <v>11</v>
      </c>
      <c r="F197" s="15" t="s">
        <v>54</v>
      </c>
      <c r="G197" s="15" t="s">
        <v>270</v>
      </c>
      <c r="H197" s="15" t="s">
        <v>23</v>
      </c>
      <c r="I197" s="15" t="s">
        <v>73</v>
      </c>
      <c r="J197" s="469">
        <f>J198</f>
        <v>0</v>
      </c>
      <c r="K197" s="469">
        <f>K198</f>
        <v>0</v>
      </c>
      <c r="L197" s="461">
        <f t="shared" si="16"/>
        <v>0</v>
      </c>
    </row>
    <row r="198" spans="1:12" ht="12.75" hidden="1">
      <c r="A198" s="15"/>
      <c r="B198" s="28" t="s">
        <v>169</v>
      </c>
      <c r="C198" s="493"/>
      <c r="I198" s="15"/>
      <c r="J198" s="469"/>
      <c r="K198" s="469">
        <v>0</v>
      </c>
      <c r="L198" s="461">
        <f t="shared" si="16"/>
        <v>0</v>
      </c>
    </row>
    <row r="199" spans="1:12" ht="12.75">
      <c r="A199" s="15"/>
      <c r="B199" s="460" t="s">
        <v>181</v>
      </c>
      <c r="C199" s="493"/>
      <c r="D199" s="14" t="s">
        <v>171</v>
      </c>
      <c r="E199" s="14" t="s">
        <v>17</v>
      </c>
      <c r="F199" s="14" t="s">
        <v>217</v>
      </c>
      <c r="G199" s="14" t="s">
        <v>84</v>
      </c>
      <c r="H199" s="14" t="s">
        <v>85</v>
      </c>
      <c r="I199" s="14" t="s">
        <v>85</v>
      </c>
      <c r="J199" s="467">
        <f>J200</f>
        <v>10166800</v>
      </c>
      <c r="K199" s="467">
        <f>K200</f>
        <v>1259709.48</v>
      </c>
      <c r="L199" s="463">
        <f aca="true" t="shared" si="23" ref="L199:L285">J199-K199</f>
        <v>8907090.52</v>
      </c>
    </row>
    <row r="200" spans="1:12" ht="12.75">
      <c r="A200" s="15"/>
      <c r="B200" s="460" t="s">
        <v>55</v>
      </c>
      <c r="C200" s="12"/>
      <c r="D200" s="14" t="s">
        <v>171</v>
      </c>
      <c r="E200" s="14" t="s">
        <v>17</v>
      </c>
      <c r="F200" s="14" t="s">
        <v>45</v>
      </c>
      <c r="G200" s="14" t="s">
        <v>84</v>
      </c>
      <c r="H200" s="14" t="s">
        <v>85</v>
      </c>
      <c r="I200" s="14" t="s">
        <v>85</v>
      </c>
      <c r="J200" s="467">
        <f>J201+J210</f>
        <v>10166800</v>
      </c>
      <c r="K200" s="467">
        <f>K201+K210</f>
        <v>1259709.48</v>
      </c>
      <c r="L200" s="463">
        <f t="shared" si="23"/>
        <v>8907090.52</v>
      </c>
    </row>
    <row r="201" spans="1:12" ht="36">
      <c r="A201" s="15"/>
      <c r="B201" s="472" t="s">
        <v>256</v>
      </c>
      <c r="C201" s="12"/>
      <c r="D201" s="14" t="s">
        <v>171</v>
      </c>
      <c r="E201" s="14" t="s">
        <v>17</v>
      </c>
      <c r="F201" s="14" t="s">
        <v>45</v>
      </c>
      <c r="G201" s="14" t="s">
        <v>257</v>
      </c>
      <c r="H201" s="14" t="s">
        <v>85</v>
      </c>
      <c r="I201" s="14" t="s">
        <v>85</v>
      </c>
      <c r="J201" s="467">
        <f aca="true" t="shared" si="24" ref="J201:K206">J202</f>
        <v>120000</v>
      </c>
      <c r="K201" s="467">
        <f t="shared" si="24"/>
        <v>0</v>
      </c>
      <c r="L201" s="463">
        <f t="shared" si="23"/>
        <v>120000</v>
      </c>
    </row>
    <row r="202" spans="1:12" ht="60">
      <c r="A202" s="15"/>
      <c r="B202" s="472" t="s">
        <v>271</v>
      </c>
      <c r="C202" s="12"/>
      <c r="D202" s="14" t="s">
        <v>171</v>
      </c>
      <c r="E202" s="14" t="s">
        <v>17</v>
      </c>
      <c r="F202" s="14" t="s">
        <v>45</v>
      </c>
      <c r="G202" s="14" t="s">
        <v>272</v>
      </c>
      <c r="H202" s="14" t="s">
        <v>85</v>
      </c>
      <c r="I202" s="14" t="s">
        <v>85</v>
      </c>
      <c r="J202" s="467">
        <f t="shared" si="24"/>
        <v>120000</v>
      </c>
      <c r="K202" s="467">
        <f t="shared" si="24"/>
        <v>0</v>
      </c>
      <c r="L202" s="463">
        <f t="shared" si="23"/>
        <v>120000</v>
      </c>
    </row>
    <row r="203" spans="1:12" ht="12.75">
      <c r="A203" s="15"/>
      <c r="B203" s="474" t="s">
        <v>28</v>
      </c>
      <c r="C203" s="12"/>
      <c r="D203" s="14" t="s">
        <v>171</v>
      </c>
      <c r="E203" s="14" t="s">
        <v>17</v>
      </c>
      <c r="F203" s="14" t="s">
        <v>45</v>
      </c>
      <c r="G203" s="14" t="s">
        <v>273</v>
      </c>
      <c r="H203" s="14" t="s">
        <v>85</v>
      </c>
      <c r="I203" s="14" t="s">
        <v>85</v>
      </c>
      <c r="J203" s="467">
        <f t="shared" si="24"/>
        <v>120000</v>
      </c>
      <c r="K203" s="467">
        <f t="shared" si="24"/>
        <v>0</v>
      </c>
      <c r="L203" s="463">
        <f t="shared" si="23"/>
        <v>120000</v>
      </c>
    </row>
    <row r="204" spans="1:12" ht="12.75">
      <c r="A204" s="15"/>
      <c r="B204" s="472" t="s">
        <v>56</v>
      </c>
      <c r="C204" s="12"/>
      <c r="D204" s="14" t="s">
        <v>171</v>
      </c>
      <c r="E204" s="14" t="s">
        <v>17</v>
      </c>
      <c r="F204" s="14" t="s">
        <v>45</v>
      </c>
      <c r="G204" s="14" t="s">
        <v>274</v>
      </c>
      <c r="H204" s="14" t="s">
        <v>85</v>
      </c>
      <c r="I204" s="14" t="s">
        <v>85</v>
      </c>
      <c r="J204" s="467">
        <f t="shared" si="24"/>
        <v>120000</v>
      </c>
      <c r="K204" s="467">
        <f t="shared" si="24"/>
        <v>0</v>
      </c>
      <c r="L204" s="463">
        <f t="shared" si="23"/>
        <v>120000</v>
      </c>
    </row>
    <row r="205" spans="1:12" ht="24">
      <c r="A205" s="15"/>
      <c r="B205" s="459" t="s">
        <v>19</v>
      </c>
      <c r="C205" s="28"/>
      <c r="D205" s="15" t="s">
        <v>171</v>
      </c>
      <c r="E205" s="15" t="s">
        <v>17</v>
      </c>
      <c r="F205" s="15" t="s">
        <v>45</v>
      </c>
      <c r="G205" s="15" t="s">
        <v>274</v>
      </c>
      <c r="H205" s="15" t="s">
        <v>157</v>
      </c>
      <c r="I205" s="15" t="s">
        <v>85</v>
      </c>
      <c r="J205" s="469">
        <f t="shared" si="24"/>
        <v>120000</v>
      </c>
      <c r="K205" s="469">
        <f t="shared" si="24"/>
        <v>0</v>
      </c>
      <c r="L205" s="461">
        <f t="shared" si="23"/>
        <v>120000</v>
      </c>
    </row>
    <row r="206" spans="1:12" ht="24">
      <c r="A206" s="15"/>
      <c r="B206" s="459" t="s">
        <v>20</v>
      </c>
      <c r="C206" s="28"/>
      <c r="D206" s="15" t="s">
        <v>171</v>
      </c>
      <c r="E206" s="15" t="s">
        <v>17</v>
      </c>
      <c r="F206" s="15" t="s">
        <v>45</v>
      </c>
      <c r="G206" s="15" t="s">
        <v>274</v>
      </c>
      <c r="H206" s="15" t="s">
        <v>21</v>
      </c>
      <c r="I206" s="15" t="s">
        <v>85</v>
      </c>
      <c r="J206" s="469">
        <f t="shared" si="24"/>
        <v>120000</v>
      </c>
      <c r="K206" s="469">
        <f t="shared" si="24"/>
        <v>0</v>
      </c>
      <c r="L206" s="461">
        <f t="shared" si="23"/>
        <v>120000</v>
      </c>
    </row>
    <row r="207" spans="1:12" ht="24">
      <c r="A207" s="15"/>
      <c r="B207" s="459" t="s">
        <v>22</v>
      </c>
      <c r="C207" s="28"/>
      <c r="D207" s="15" t="s">
        <v>171</v>
      </c>
      <c r="E207" s="15" t="s">
        <v>17</v>
      </c>
      <c r="F207" s="15" t="s">
        <v>45</v>
      </c>
      <c r="G207" s="15" t="s">
        <v>274</v>
      </c>
      <c r="H207" s="15" t="s">
        <v>23</v>
      </c>
      <c r="I207" s="15" t="s">
        <v>85</v>
      </c>
      <c r="J207" s="469">
        <f>J209</f>
        <v>120000</v>
      </c>
      <c r="K207" s="469">
        <f>K209</f>
        <v>0</v>
      </c>
      <c r="L207" s="461">
        <f t="shared" si="23"/>
        <v>120000</v>
      </c>
    </row>
    <row r="208" spans="1:12" ht="12.75">
      <c r="A208" s="15"/>
      <c r="B208" s="28" t="s">
        <v>87</v>
      </c>
      <c r="C208" s="12"/>
      <c r="D208" s="15" t="s">
        <v>171</v>
      </c>
      <c r="E208" s="15" t="s">
        <v>17</v>
      </c>
      <c r="F208" s="15" t="s">
        <v>45</v>
      </c>
      <c r="G208" s="15" t="s">
        <v>274</v>
      </c>
      <c r="H208" s="15" t="s">
        <v>21</v>
      </c>
      <c r="I208" s="15" t="s">
        <v>73</v>
      </c>
      <c r="J208" s="469">
        <f>J209</f>
        <v>120000</v>
      </c>
      <c r="K208" s="469">
        <f>K209</f>
        <v>0</v>
      </c>
      <c r="L208" s="461">
        <f t="shared" si="23"/>
        <v>120000</v>
      </c>
    </row>
    <row r="209" spans="1:12" ht="12.75">
      <c r="A209" s="15"/>
      <c r="B209" s="28" t="s">
        <v>169</v>
      </c>
      <c r="C209" s="493"/>
      <c r="D209" s="15" t="s">
        <v>171</v>
      </c>
      <c r="E209" s="15" t="s">
        <v>17</v>
      </c>
      <c r="F209" s="15" t="s">
        <v>45</v>
      </c>
      <c r="G209" s="15" t="s">
        <v>274</v>
      </c>
      <c r="H209" s="15" t="s">
        <v>23</v>
      </c>
      <c r="I209" s="15" t="s">
        <v>97</v>
      </c>
      <c r="J209" s="469">
        <v>120000</v>
      </c>
      <c r="K209" s="499">
        <v>0</v>
      </c>
      <c r="L209" s="461">
        <f t="shared" si="23"/>
        <v>120000</v>
      </c>
    </row>
    <row r="210" spans="1:12" ht="36">
      <c r="A210" s="15"/>
      <c r="B210" s="472" t="s">
        <v>275</v>
      </c>
      <c r="C210" s="493"/>
      <c r="D210" s="14" t="s">
        <v>171</v>
      </c>
      <c r="E210" s="14" t="s">
        <v>17</v>
      </c>
      <c r="F210" s="14" t="s">
        <v>45</v>
      </c>
      <c r="G210" s="14" t="s">
        <v>276</v>
      </c>
      <c r="H210" s="14" t="s">
        <v>85</v>
      </c>
      <c r="I210" s="14" t="s">
        <v>85</v>
      </c>
      <c r="J210" s="467">
        <f>J211+J227</f>
        <v>10046800</v>
      </c>
      <c r="K210" s="467">
        <f>K211</f>
        <v>1259709.48</v>
      </c>
      <c r="L210" s="463">
        <f t="shared" si="23"/>
        <v>8787090.52</v>
      </c>
    </row>
    <row r="211" spans="1:12" ht="12.75">
      <c r="A211" s="15"/>
      <c r="B211" s="474" t="s">
        <v>28</v>
      </c>
      <c r="C211" s="498"/>
      <c r="D211" s="14" t="s">
        <v>171</v>
      </c>
      <c r="E211" s="14" t="s">
        <v>17</v>
      </c>
      <c r="F211" s="14" t="s">
        <v>45</v>
      </c>
      <c r="G211" s="14" t="s">
        <v>277</v>
      </c>
      <c r="H211" s="14" t="s">
        <v>85</v>
      </c>
      <c r="I211" s="14" t="s">
        <v>85</v>
      </c>
      <c r="J211" s="467">
        <f>J212+J220</f>
        <v>6667800</v>
      </c>
      <c r="K211" s="467">
        <f>K212+K220</f>
        <v>1259709.48</v>
      </c>
      <c r="L211" s="463">
        <f t="shared" si="23"/>
        <v>5408090.52</v>
      </c>
    </row>
    <row r="212" spans="1:12" ht="12.75">
      <c r="A212" s="15"/>
      <c r="B212" s="472" t="s">
        <v>56</v>
      </c>
      <c r="C212" s="493"/>
      <c r="D212" s="14" t="s">
        <v>171</v>
      </c>
      <c r="E212" s="14" t="s">
        <v>17</v>
      </c>
      <c r="F212" s="14" t="s">
        <v>45</v>
      </c>
      <c r="G212" s="14" t="s">
        <v>278</v>
      </c>
      <c r="H212" s="14" t="s">
        <v>85</v>
      </c>
      <c r="I212" s="14" t="s">
        <v>85</v>
      </c>
      <c r="J212" s="467">
        <f aca="true" t="shared" si="25" ref="J212:K214">J213</f>
        <v>4730000</v>
      </c>
      <c r="K212" s="467">
        <f t="shared" si="25"/>
        <v>1259709.48</v>
      </c>
      <c r="L212" s="463">
        <f t="shared" si="23"/>
        <v>3470290.52</v>
      </c>
    </row>
    <row r="213" spans="1:12" ht="24">
      <c r="A213" s="15"/>
      <c r="B213" s="459" t="s">
        <v>19</v>
      </c>
      <c r="C213" s="496"/>
      <c r="D213" s="15" t="s">
        <v>171</v>
      </c>
      <c r="E213" s="15" t="s">
        <v>17</v>
      </c>
      <c r="F213" s="15" t="s">
        <v>45</v>
      </c>
      <c r="G213" s="15" t="s">
        <v>278</v>
      </c>
      <c r="H213" s="15" t="s">
        <v>157</v>
      </c>
      <c r="I213" s="15" t="s">
        <v>85</v>
      </c>
      <c r="J213" s="469">
        <f t="shared" si="25"/>
        <v>4730000</v>
      </c>
      <c r="K213" s="469">
        <f t="shared" si="25"/>
        <v>1259709.48</v>
      </c>
      <c r="L213" s="461">
        <f t="shared" si="23"/>
        <v>3470290.52</v>
      </c>
    </row>
    <row r="214" spans="1:12" ht="24">
      <c r="A214" s="15"/>
      <c r="B214" s="459" t="s">
        <v>20</v>
      </c>
      <c r="C214" s="496"/>
      <c r="D214" s="15" t="s">
        <v>171</v>
      </c>
      <c r="E214" s="15" t="s">
        <v>17</v>
      </c>
      <c r="F214" s="15" t="s">
        <v>45</v>
      </c>
      <c r="G214" s="15" t="s">
        <v>278</v>
      </c>
      <c r="H214" s="15" t="s">
        <v>21</v>
      </c>
      <c r="I214" s="15" t="s">
        <v>85</v>
      </c>
      <c r="J214" s="469">
        <f t="shared" si="25"/>
        <v>4730000</v>
      </c>
      <c r="K214" s="469">
        <f t="shared" si="25"/>
        <v>1259709.48</v>
      </c>
      <c r="L214" s="461">
        <f t="shared" si="23"/>
        <v>3470290.52</v>
      </c>
    </row>
    <row r="215" spans="1:12" ht="24">
      <c r="A215" s="15"/>
      <c r="B215" s="459" t="s">
        <v>22</v>
      </c>
      <c r="C215" s="496"/>
      <c r="D215" s="15" t="s">
        <v>171</v>
      </c>
      <c r="E215" s="15" t="s">
        <v>17</v>
      </c>
      <c r="F215" s="15" t="s">
        <v>45</v>
      </c>
      <c r="G215" s="15" t="s">
        <v>278</v>
      </c>
      <c r="H215" s="15" t="s">
        <v>23</v>
      </c>
      <c r="I215" s="15" t="s">
        <v>85</v>
      </c>
      <c r="J215" s="469">
        <f>J217</f>
        <v>4730000</v>
      </c>
      <c r="K215" s="469">
        <f>K217</f>
        <v>1259709.48</v>
      </c>
      <c r="L215" s="461">
        <f t="shared" si="23"/>
        <v>3470290.52</v>
      </c>
    </row>
    <row r="216" spans="1:12" ht="12.75">
      <c r="A216" s="15"/>
      <c r="B216" s="28" t="s">
        <v>160</v>
      </c>
      <c r="C216" s="496"/>
      <c r="D216" s="15" t="s">
        <v>171</v>
      </c>
      <c r="E216" s="15" t="s">
        <v>17</v>
      </c>
      <c r="F216" s="15" t="s">
        <v>45</v>
      </c>
      <c r="G216" s="15" t="s">
        <v>278</v>
      </c>
      <c r="H216" s="15" t="s">
        <v>23</v>
      </c>
      <c r="I216" s="15" t="s">
        <v>157</v>
      </c>
      <c r="J216" s="469">
        <f>J217</f>
        <v>4730000</v>
      </c>
      <c r="K216" s="469">
        <f>K217</f>
        <v>1259709.48</v>
      </c>
      <c r="L216" s="461">
        <f t="shared" si="23"/>
        <v>3470290.52</v>
      </c>
    </row>
    <row r="217" spans="1:12" ht="12.75">
      <c r="A217" s="15"/>
      <c r="B217" s="28" t="s">
        <v>164</v>
      </c>
      <c r="C217" s="496"/>
      <c r="D217" s="15" t="s">
        <v>171</v>
      </c>
      <c r="E217" s="15" t="s">
        <v>17</v>
      </c>
      <c r="F217" s="15" t="s">
        <v>45</v>
      </c>
      <c r="G217" s="15" t="s">
        <v>278</v>
      </c>
      <c r="H217" s="15" t="s">
        <v>23</v>
      </c>
      <c r="I217" s="15" t="s">
        <v>82</v>
      </c>
      <c r="J217" s="469">
        <f>J218+J219</f>
        <v>4730000</v>
      </c>
      <c r="K217" s="469">
        <f>K218+K219</f>
        <v>1259709.48</v>
      </c>
      <c r="L217" s="461">
        <f t="shared" si="23"/>
        <v>3470290.52</v>
      </c>
    </row>
    <row r="218" spans="1:12" ht="12.75">
      <c r="A218" s="15"/>
      <c r="B218" s="28" t="s">
        <v>166</v>
      </c>
      <c r="C218" s="493"/>
      <c r="D218" s="15" t="s">
        <v>171</v>
      </c>
      <c r="E218" s="15" t="s">
        <v>17</v>
      </c>
      <c r="F218" s="15" t="s">
        <v>45</v>
      </c>
      <c r="G218" s="15" t="s">
        <v>278</v>
      </c>
      <c r="H218" s="15" t="s">
        <v>23</v>
      </c>
      <c r="I218" s="15" t="s">
        <v>96</v>
      </c>
      <c r="J218" s="469">
        <f>1680390+2500000</f>
        <v>4180390</v>
      </c>
      <c r="K218" s="469">
        <f>300000+300000+292499.48</f>
        <v>892499.48</v>
      </c>
      <c r="L218" s="461">
        <f t="shared" si="23"/>
        <v>3287890.52</v>
      </c>
    </row>
    <row r="219" spans="1:12" ht="12.75">
      <c r="A219" s="15"/>
      <c r="B219" s="28" t="s">
        <v>167</v>
      </c>
      <c r="C219" s="12"/>
      <c r="D219" s="15" t="s">
        <v>171</v>
      </c>
      <c r="E219" s="15" t="s">
        <v>17</v>
      </c>
      <c r="F219" s="15" t="s">
        <v>45</v>
      </c>
      <c r="G219" s="15" t="s">
        <v>278</v>
      </c>
      <c r="H219" s="15" t="s">
        <v>23</v>
      </c>
      <c r="I219" s="15" t="s">
        <v>83</v>
      </c>
      <c r="J219" s="469">
        <v>549610</v>
      </c>
      <c r="K219" s="499">
        <f>299610+67600</f>
        <v>367210</v>
      </c>
      <c r="L219" s="461">
        <f t="shared" si="23"/>
        <v>182400</v>
      </c>
    </row>
    <row r="220" spans="1:12" ht="36">
      <c r="A220" s="15"/>
      <c r="B220" s="472" t="s">
        <v>279</v>
      </c>
      <c r="C220" s="493"/>
      <c r="D220" s="14" t="s">
        <v>171</v>
      </c>
      <c r="E220" s="14" t="s">
        <v>17</v>
      </c>
      <c r="F220" s="14" t="s">
        <v>45</v>
      </c>
      <c r="G220" s="14" t="s">
        <v>280</v>
      </c>
      <c r="H220" s="14" t="s">
        <v>85</v>
      </c>
      <c r="I220" s="14" t="s">
        <v>85</v>
      </c>
      <c r="J220" s="467">
        <f aca="true" t="shared" si="26" ref="J220:K222">J221</f>
        <v>1937800</v>
      </c>
      <c r="K220" s="467">
        <f t="shared" si="26"/>
        <v>0</v>
      </c>
      <c r="L220" s="463">
        <f t="shared" si="23"/>
        <v>1937800</v>
      </c>
    </row>
    <row r="221" spans="1:12" ht="24">
      <c r="A221" s="15"/>
      <c r="B221" s="459" t="s">
        <v>19</v>
      </c>
      <c r="C221" s="493"/>
      <c r="D221" s="15" t="s">
        <v>171</v>
      </c>
      <c r="E221" s="15" t="s">
        <v>17</v>
      </c>
      <c r="F221" s="15" t="s">
        <v>45</v>
      </c>
      <c r="G221" s="15" t="s">
        <v>280</v>
      </c>
      <c r="H221" s="15" t="s">
        <v>157</v>
      </c>
      <c r="I221" s="15" t="s">
        <v>85</v>
      </c>
      <c r="J221" s="469">
        <f t="shared" si="26"/>
        <v>1937800</v>
      </c>
      <c r="K221" s="469">
        <f t="shared" si="26"/>
        <v>0</v>
      </c>
      <c r="L221" s="461">
        <f t="shared" si="23"/>
        <v>1937800</v>
      </c>
    </row>
    <row r="222" spans="1:12" ht="24">
      <c r="A222" s="15"/>
      <c r="B222" s="459" t="s">
        <v>20</v>
      </c>
      <c r="C222" s="12"/>
      <c r="D222" s="15" t="s">
        <v>171</v>
      </c>
      <c r="E222" s="15" t="s">
        <v>17</v>
      </c>
      <c r="F222" s="15" t="s">
        <v>45</v>
      </c>
      <c r="G222" s="15" t="s">
        <v>280</v>
      </c>
      <c r="H222" s="15" t="s">
        <v>21</v>
      </c>
      <c r="I222" s="15" t="s">
        <v>85</v>
      </c>
      <c r="J222" s="469">
        <f t="shared" si="26"/>
        <v>1937800</v>
      </c>
      <c r="K222" s="469">
        <f t="shared" si="26"/>
        <v>0</v>
      </c>
      <c r="L222" s="461">
        <f t="shared" si="23"/>
        <v>1937800</v>
      </c>
    </row>
    <row r="223" spans="1:12" ht="24">
      <c r="A223" s="15"/>
      <c r="B223" s="459" t="s">
        <v>22</v>
      </c>
      <c r="C223" s="12"/>
      <c r="D223" s="15" t="s">
        <v>171</v>
      </c>
      <c r="E223" s="15" t="s">
        <v>17</v>
      </c>
      <c r="F223" s="15" t="s">
        <v>45</v>
      </c>
      <c r="G223" s="15" t="s">
        <v>280</v>
      </c>
      <c r="H223" s="15" t="s">
        <v>23</v>
      </c>
      <c r="I223" s="15" t="s">
        <v>85</v>
      </c>
      <c r="J223" s="469">
        <f>J226</f>
        <v>1937800</v>
      </c>
      <c r="K223" s="469">
        <f>K226</f>
        <v>0</v>
      </c>
      <c r="L223" s="461">
        <f t="shared" si="23"/>
        <v>1937800</v>
      </c>
    </row>
    <row r="224" spans="1:12" ht="12.75">
      <c r="A224" s="15"/>
      <c r="B224" s="28" t="s">
        <v>160</v>
      </c>
      <c r="C224" s="28"/>
      <c r="D224" s="15" t="s">
        <v>171</v>
      </c>
      <c r="E224" s="15" t="s">
        <v>17</v>
      </c>
      <c r="F224" s="15" t="s">
        <v>45</v>
      </c>
      <c r="G224" s="15" t="s">
        <v>280</v>
      </c>
      <c r="H224" s="15" t="s">
        <v>23</v>
      </c>
      <c r="I224" s="15" t="s">
        <v>157</v>
      </c>
      <c r="J224" s="469">
        <f>J226</f>
        <v>1937800</v>
      </c>
      <c r="K224" s="469">
        <f>K226</f>
        <v>0</v>
      </c>
      <c r="L224" s="461">
        <f t="shared" si="23"/>
        <v>1937800</v>
      </c>
    </row>
    <row r="225" spans="1:12" ht="12.75">
      <c r="A225" s="15"/>
      <c r="B225" s="28" t="s">
        <v>164</v>
      </c>
      <c r="C225" s="28"/>
      <c r="D225" s="15" t="s">
        <v>171</v>
      </c>
      <c r="E225" s="15" t="s">
        <v>17</v>
      </c>
      <c r="F225" s="15" t="s">
        <v>45</v>
      </c>
      <c r="G225" s="15" t="s">
        <v>280</v>
      </c>
      <c r="H225" s="15" t="s">
        <v>23</v>
      </c>
      <c r="I225" s="15" t="s">
        <v>82</v>
      </c>
      <c r="J225" s="469">
        <f>J226</f>
        <v>1937800</v>
      </c>
      <c r="K225" s="469">
        <f>K226</f>
        <v>0</v>
      </c>
      <c r="L225" s="461">
        <f t="shared" si="23"/>
        <v>1937800</v>
      </c>
    </row>
    <row r="226" spans="1:12" ht="12.75">
      <c r="A226" s="15"/>
      <c r="B226" s="28" t="s">
        <v>166</v>
      </c>
      <c r="C226" s="28"/>
      <c r="D226" s="15" t="s">
        <v>171</v>
      </c>
      <c r="E226" s="15" t="s">
        <v>17</v>
      </c>
      <c r="F226" s="15" t="s">
        <v>45</v>
      </c>
      <c r="G226" s="15" t="s">
        <v>280</v>
      </c>
      <c r="H226" s="15" t="s">
        <v>23</v>
      </c>
      <c r="I226" s="15" t="s">
        <v>96</v>
      </c>
      <c r="J226" s="469">
        <v>1937800</v>
      </c>
      <c r="K226" s="469">
        <v>0</v>
      </c>
      <c r="L226" s="461">
        <f t="shared" si="23"/>
        <v>1937800</v>
      </c>
    </row>
    <row r="227" spans="1:12" ht="38.25">
      <c r="A227" s="15"/>
      <c r="B227" s="12" t="s">
        <v>446</v>
      </c>
      <c r="C227" s="12"/>
      <c r="D227" s="14" t="s">
        <v>171</v>
      </c>
      <c r="E227" s="14" t="s">
        <v>17</v>
      </c>
      <c r="F227" s="14" t="s">
        <v>45</v>
      </c>
      <c r="G227" s="14" t="s">
        <v>445</v>
      </c>
      <c r="H227" s="14" t="s">
        <v>85</v>
      </c>
      <c r="I227" s="14" t="s">
        <v>85</v>
      </c>
      <c r="J227" s="467">
        <f aca="true" t="shared" si="27" ref="J227:K232">J228</f>
        <v>3379000</v>
      </c>
      <c r="K227" s="467">
        <f t="shared" si="27"/>
        <v>0</v>
      </c>
      <c r="L227" s="461">
        <f t="shared" si="23"/>
        <v>3379000</v>
      </c>
    </row>
    <row r="228" spans="1:12" ht="24">
      <c r="A228" s="15"/>
      <c r="B228" s="459" t="s">
        <v>19</v>
      </c>
      <c r="C228" s="28"/>
      <c r="D228" s="15" t="s">
        <v>171</v>
      </c>
      <c r="E228" s="15" t="s">
        <v>17</v>
      </c>
      <c r="F228" s="15" t="s">
        <v>45</v>
      </c>
      <c r="G228" s="15" t="s">
        <v>445</v>
      </c>
      <c r="H228" s="15" t="s">
        <v>157</v>
      </c>
      <c r="I228" s="15" t="s">
        <v>85</v>
      </c>
      <c r="J228" s="469">
        <f t="shared" si="27"/>
        <v>3379000</v>
      </c>
      <c r="K228" s="469">
        <f t="shared" si="27"/>
        <v>0</v>
      </c>
      <c r="L228" s="461">
        <f t="shared" si="23"/>
        <v>3379000</v>
      </c>
    </row>
    <row r="229" spans="1:12" ht="24">
      <c r="A229" s="15"/>
      <c r="B229" s="459" t="s">
        <v>20</v>
      </c>
      <c r="C229" s="28"/>
      <c r="D229" s="15" t="s">
        <v>171</v>
      </c>
      <c r="E229" s="15" t="s">
        <v>17</v>
      </c>
      <c r="F229" s="15" t="s">
        <v>45</v>
      </c>
      <c r="G229" s="15" t="s">
        <v>445</v>
      </c>
      <c r="H229" s="15" t="s">
        <v>21</v>
      </c>
      <c r="I229" s="15" t="s">
        <v>85</v>
      </c>
      <c r="J229" s="469">
        <f t="shared" si="27"/>
        <v>3379000</v>
      </c>
      <c r="K229" s="469">
        <f t="shared" si="27"/>
        <v>0</v>
      </c>
      <c r="L229" s="461">
        <f t="shared" si="23"/>
        <v>3379000</v>
      </c>
    </row>
    <row r="230" spans="1:12" ht="24">
      <c r="A230" s="15"/>
      <c r="B230" s="459" t="s">
        <v>22</v>
      </c>
      <c r="C230" s="28"/>
      <c r="D230" s="15" t="s">
        <v>171</v>
      </c>
      <c r="E230" s="15" t="s">
        <v>17</v>
      </c>
      <c r="F230" s="15" t="s">
        <v>45</v>
      </c>
      <c r="G230" s="15" t="s">
        <v>445</v>
      </c>
      <c r="H230" s="15" t="s">
        <v>23</v>
      </c>
      <c r="I230" s="15" t="s">
        <v>85</v>
      </c>
      <c r="J230" s="469">
        <f t="shared" si="27"/>
        <v>3379000</v>
      </c>
      <c r="K230" s="469">
        <f t="shared" si="27"/>
        <v>0</v>
      </c>
      <c r="L230" s="461">
        <f t="shared" si="23"/>
        <v>3379000</v>
      </c>
    </row>
    <row r="231" spans="1:12" ht="12.75">
      <c r="A231" s="15"/>
      <c r="B231" s="28" t="s">
        <v>160</v>
      </c>
      <c r="C231" s="28"/>
      <c r="D231" s="15" t="s">
        <v>171</v>
      </c>
      <c r="E231" s="15" t="s">
        <v>17</v>
      </c>
      <c r="F231" s="15" t="s">
        <v>45</v>
      </c>
      <c r="G231" s="15" t="s">
        <v>445</v>
      </c>
      <c r="H231" s="15" t="s">
        <v>23</v>
      </c>
      <c r="I231" s="15" t="s">
        <v>157</v>
      </c>
      <c r="J231" s="469">
        <f t="shared" si="27"/>
        <v>3379000</v>
      </c>
      <c r="K231" s="469">
        <f t="shared" si="27"/>
        <v>0</v>
      </c>
      <c r="L231" s="461">
        <f t="shared" si="23"/>
        <v>3379000</v>
      </c>
    </row>
    <row r="232" spans="1:12" ht="12.75">
      <c r="A232" s="15"/>
      <c r="B232" s="28" t="s">
        <v>164</v>
      </c>
      <c r="C232" s="28"/>
      <c r="D232" s="15" t="s">
        <v>171</v>
      </c>
      <c r="E232" s="15" t="s">
        <v>17</v>
      </c>
      <c r="F232" s="15" t="s">
        <v>45</v>
      </c>
      <c r="G232" s="15" t="s">
        <v>445</v>
      </c>
      <c r="H232" s="15" t="s">
        <v>23</v>
      </c>
      <c r="I232" s="15" t="s">
        <v>82</v>
      </c>
      <c r="J232" s="469">
        <f t="shared" si="27"/>
        <v>3379000</v>
      </c>
      <c r="K232" s="469">
        <f t="shared" si="27"/>
        <v>0</v>
      </c>
      <c r="L232" s="461">
        <f t="shared" si="23"/>
        <v>3379000</v>
      </c>
    </row>
    <row r="233" spans="1:12" ht="12.75">
      <c r="A233" s="15"/>
      <c r="B233" s="28" t="s">
        <v>166</v>
      </c>
      <c r="C233" s="28"/>
      <c r="D233" s="15" t="s">
        <v>171</v>
      </c>
      <c r="E233" s="15" t="s">
        <v>17</v>
      </c>
      <c r="F233" s="15" t="s">
        <v>45</v>
      </c>
      <c r="G233" s="15" t="s">
        <v>445</v>
      </c>
      <c r="H233" s="15" t="s">
        <v>23</v>
      </c>
      <c r="I233" s="15" t="s">
        <v>96</v>
      </c>
      <c r="J233" s="469">
        <v>3379000</v>
      </c>
      <c r="K233" s="469">
        <v>0</v>
      </c>
      <c r="L233" s="461">
        <f t="shared" si="23"/>
        <v>3379000</v>
      </c>
    </row>
    <row r="234" spans="1:12" ht="12.75">
      <c r="A234" s="15"/>
      <c r="B234" s="460" t="s">
        <v>182</v>
      </c>
      <c r="C234" s="12"/>
      <c r="D234" s="14" t="s">
        <v>171</v>
      </c>
      <c r="E234" s="14" t="s">
        <v>57</v>
      </c>
      <c r="F234" s="14" t="s">
        <v>217</v>
      </c>
      <c r="G234" s="14" t="s">
        <v>84</v>
      </c>
      <c r="H234" s="14" t="s">
        <v>85</v>
      </c>
      <c r="I234" s="14" t="s">
        <v>85</v>
      </c>
      <c r="J234" s="467">
        <f>J235+J253+J286</f>
        <v>29607850</v>
      </c>
      <c r="K234" s="467">
        <f>K235+K253+K286</f>
        <v>5110062.5200000005</v>
      </c>
      <c r="L234" s="463">
        <f t="shared" si="23"/>
        <v>24497787.48</v>
      </c>
    </row>
    <row r="235" spans="1:12" ht="12.75">
      <c r="A235" s="15"/>
      <c r="B235" s="460" t="s">
        <v>183</v>
      </c>
      <c r="C235" s="12"/>
      <c r="D235" s="14" t="s">
        <v>171</v>
      </c>
      <c r="E235" s="14" t="s">
        <v>57</v>
      </c>
      <c r="F235" s="14" t="s">
        <v>216</v>
      </c>
      <c r="G235" s="14" t="s">
        <v>84</v>
      </c>
      <c r="H235" s="14" t="s">
        <v>85</v>
      </c>
      <c r="I235" s="14" t="s">
        <v>85</v>
      </c>
      <c r="J235" s="467">
        <f aca="true" t="shared" si="28" ref="J235:K237">J236</f>
        <v>7412400</v>
      </c>
      <c r="K235" s="467">
        <f t="shared" si="28"/>
        <v>2696843.7800000003</v>
      </c>
      <c r="L235" s="463">
        <f t="shared" si="23"/>
        <v>4715556.22</v>
      </c>
    </row>
    <row r="236" spans="1:12" ht="48">
      <c r="A236" s="15"/>
      <c r="B236" s="472" t="s">
        <v>281</v>
      </c>
      <c r="C236" s="12"/>
      <c r="D236" s="14" t="s">
        <v>171</v>
      </c>
      <c r="E236" s="14" t="s">
        <v>57</v>
      </c>
      <c r="F236" s="14" t="s">
        <v>216</v>
      </c>
      <c r="G236" s="14" t="s">
        <v>282</v>
      </c>
      <c r="H236" s="14" t="s">
        <v>85</v>
      </c>
      <c r="I236" s="14" t="s">
        <v>85</v>
      </c>
      <c r="J236" s="467">
        <f t="shared" si="28"/>
        <v>7412400</v>
      </c>
      <c r="K236" s="467">
        <f t="shared" si="28"/>
        <v>2696843.7800000003</v>
      </c>
      <c r="L236" s="463">
        <f t="shared" si="23"/>
        <v>4715556.22</v>
      </c>
    </row>
    <row r="237" spans="1:12" ht="60">
      <c r="A237" s="15"/>
      <c r="B237" s="474" t="s">
        <v>283</v>
      </c>
      <c r="C237" s="12"/>
      <c r="D237" s="14" t="s">
        <v>171</v>
      </c>
      <c r="E237" s="14" t="s">
        <v>57</v>
      </c>
      <c r="F237" s="14" t="s">
        <v>216</v>
      </c>
      <c r="G237" s="14" t="s">
        <v>284</v>
      </c>
      <c r="H237" s="14" t="s">
        <v>85</v>
      </c>
      <c r="I237" s="14" t="s">
        <v>85</v>
      </c>
      <c r="J237" s="467">
        <f t="shared" si="28"/>
        <v>7412400</v>
      </c>
      <c r="K237" s="467">
        <f>K238</f>
        <v>2696843.7800000003</v>
      </c>
      <c r="L237" s="463">
        <f t="shared" si="23"/>
        <v>4715556.22</v>
      </c>
    </row>
    <row r="238" spans="1:12" ht="12.75">
      <c r="A238" s="15"/>
      <c r="B238" s="474" t="s">
        <v>28</v>
      </c>
      <c r="C238" s="12"/>
      <c r="D238" s="14" t="s">
        <v>171</v>
      </c>
      <c r="E238" s="14" t="s">
        <v>57</v>
      </c>
      <c r="F238" s="14" t="s">
        <v>216</v>
      </c>
      <c r="G238" s="14" t="s">
        <v>285</v>
      </c>
      <c r="H238" s="14" t="s">
        <v>85</v>
      </c>
      <c r="I238" s="14" t="s">
        <v>85</v>
      </c>
      <c r="J238" s="467">
        <f>J239+J245</f>
        <v>7412400</v>
      </c>
      <c r="K238" s="467">
        <f>K239+K245</f>
        <v>2696843.7800000003</v>
      </c>
      <c r="L238" s="463">
        <f t="shared" si="23"/>
        <v>4715556.22</v>
      </c>
    </row>
    <row r="239" spans="1:12" ht="24">
      <c r="A239" s="15"/>
      <c r="B239" s="472" t="s">
        <v>218</v>
      </c>
      <c r="C239" s="12"/>
      <c r="D239" s="14" t="s">
        <v>171</v>
      </c>
      <c r="E239" s="14" t="s">
        <v>57</v>
      </c>
      <c r="F239" s="14" t="s">
        <v>216</v>
      </c>
      <c r="G239" s="14" t="s">
        <v>286</v>
      </c>
      <c r="H239" s="14" t="s">
        <v>85</v>
      </c>
      <c r="I239" s="14" t="s">
        <v>85</v>
      </c>
      <c r="J239" s="467">
        <f>J240</f>
        <v>6442400</v>
      </c>
      <c r="K239" s="467">
        <f>K240</f>
        <v>2693549.22</v>
      </c>
      <c r="L239" s="463">
        <f t="shared" si="23"/>
        <v>3748850.78</v>
      </c>
    </row>
    <row r="240" spans="1:12" ht="12.75">
      <c r="A240" s="15"/>
      <c r="B240" s="477" t="s">
        <v>24</v>
      </c>
      <c r="C240" s="12"/>
      <c r="D240" s="15" t="s">
        <v>171</v>
      </c>
      <c r="E240" s="15" t="s">
        <v>57</v>
      </c>
      <c r="F240" s="15" t="s">
        <v>216</v>
      </c>
      <c r="G240" s="15" t="s">
        <v>286</v>
      </c>
      <c r="H240" s="15" t="s">
        <v>25</v>
      </c>
      <c r="I240" s="15" t="s">
        <v>85</v>
      </c>
      <c r="J240" s="469">
        <f>J241</f>
        <v>6442400</v>
      </c>
      <c r="K240" s="469">
        <f>K241</f>
        <v>2693549.22</v>
      </c>
      <c r="L240" s="461">
        <f t="shared" si="23"/>
        <v>3748850.78</v>
      </c>
    </row>
    <row r="241" spans="1:12" ht="12.75">
      <c r="A241" s="15"/>
      <c r="B241" s="477" t="s">
        <v>26</v>
      </c>
      <c r="C241" s="12"/>
      <c r="D241" s="15" t="s">
        <v>171</v>
      </c>
      <c r="E241" s="15" t="s">
        <v>57</v>
      </c>
      <c r="F241" s="15" t="s">
        <v>216</v>
      </c>
      <c r="G241" s="15" t="s">
        <v>286</v>
      </c>
      <c r="H241" s="15" t="s">
        <v>27</v>
      </c>
      <c r="I241" s="15" t="s">
        <v>85</v>
      </c>
      <c r="J241" s="469">
        <f>J244</f>
        <v>6442400</v>
      </c>
      <c r="K241" s="469">
        <f>K244</f>
        <v>2693549.22</v>
      </c>
      <c r="L241" s="461">
        <f t="shared" si="23"/>
        <v>3748850.78</v>
      </c>
    </row>
    <row r="242" spans="1:12" ht="12.75">
      <c r="A242" s="15"/>
      <c r="B242" s="477" t="s">
        <v>460</v>
      </c>
      <c r="C242" s="12"/>
      <c r="D242" s="15" t="s">
        <v>171</v>
      </c>
      <c r="E242" s="15" t="s">
        <v>57</v>
      </c>
      <c r="F242" s="15" t="s">
        <v>216</v>
      </c>
      <c r="G242" s="15" t="s">
        <v>286</v>
      </c>
      <c r="H242" s="15" t="s">
        <v>248</v>
      </c>
      <c r="I242" s="15" t="s">
        <v>85</v>
      </c>
      <c r="J242" s="469">
        <f>J243</f>
        <v>6442400</v>
      </c>
      <c r="K242" s="469">
        <f>K243</f>
        <v>2693549.22</v>
      </c>
      <c r="L242" s="461">
        <f t="shared" si="23"/>
        <v>3748850.78</v>
      </c>
    </row>
    <row r="243" spans="1:12" ht="12.75">
      <c r="A243" s="15"/>
      <c r="B243" s="28" t="s">
        <v>160</v>
      </c>
      <c r="C243" s="12"/>
      <c r="D243" s="15" t="s">
        <v>171</v>
      </c>
      <c r="E243" s="15" t="s">
        <v>57</v>
      </c>
      <c r="F243" s="15" t="s">
        <v>216</v>
      </c>
      <c r="G243" s="15" t="s">
        <v>286</v>
      </c>
      <c r="H243" s="15" t="s">
        <v>248</v>
      </c>
      <c r="I243" s="15" t="s">
        <v>157</v>
      </c>
      <c r="J243" s="469">
        <f>J244</f>
        <v>6442400</v>
      </c>
      <c r="K243" s="469">
        <f>K244</f>
        <v>2693549.22</v>
      </c>
      <c r="L243" s="461">
        <f t="shared" si="23"/>
        <v>3748850.78</v>
      </c>
    </row>
    <row r="244" spans="1:12" ht="12.75">
      <c r="A244" s="15"/>
      <c r="B244" s="28" t="s">
        <v>168</v>
      </c>
      <c r="C244" s="12"/>
      <c r="D244" s="15" t="s">
        <v>171</v>
      </c>
      <c r="E244" s="15" t="s">
        <v>57</v>
      </c>
      <c r="F244" s="15" t="s">
        <v>216</v>
      </c>
      <c r="G244" s="15" t="s">
        <v>286</v>
      </c>
      <c r="H244" s="15" t="s">
        <v>27</v>
      </c>
      <c r="I244" s="15" t="s">
        <v>99</v>
      </c>
      <c r="J244" s="469">
        <v>6442400</v>
      </c>
      <c r="K244" s="469">
        <v>2693549.22</v>
      </c>
      <c r="L244" s="461">
        <f t="shared" si="23"/>
        <v>3748850.78</v>
      </c>
    </row>
    <row r="245" spans="1:12" ht="12.75">
      <c r="A245" s="15"/>
      <c r="B245" s="472" t="s">
        <v>58</v>
      </c>
      <c r="C245" s="12"/>
      <c r="D245" s="14" t="s">
        <v>171</v>
      </c>
      <c r="E245" s="14" t="s">
        <v>57</v>
      </c>
      <c r="F245" s="14" t="s">
        <v>216</v>
      </c>
      <c r="G245" s="14" t="s">
        <v>287</v>
      </c>
      <c r="H245" s="14" t="s">
        <v>85</v>
      </c>
      <c r="I245" s="14" t="s">
        <v>85</v>
      </c>
      <c r="J245" s="467">
        <f aca="true" t="shared" si="29" ref="J245:K247">J246</f>
        <v>970000</v>
      </c>
      <c r="K245" s="467">
        <f t="shared" si="29"/>
        <v>3294.56</v>
      </c>
      <c r="L245" s="463">
        <f t="shared" si="23"/>
        <v>966705.44</v>
      </c>
    </row>
    <row r="246" spans="1:12" ht="25.5" customHeight="1">
      <c r="A246" s="15"/>
      <c r="B246" s="459" t="s">
        <v>19</v>
      </c>
      <c r="C246" s="12"/>
      <c r="D246" s="15" t="s">
        <v>171</v>
      </c>
      <c r="E246" s="15" t="s">
        <v>57</v>
      </c>
      <c r="F246" s="15" t="s">
        <v>216</v>
      </c>
      <c r="G246" s="15" t="s">
        <v>287</v>
      </c>
      <c r="H246" s="15" t="s">
        <v>157</v>
      </c>
      <c r="I246" s="15" t="s">
        <v>85</v>
      </c>
      <c r="J246" s="469">
        <f t="shared" si="29"/>
        <v>970000</v>
      </c>
      <c r="K246" s="469">
        <f t="shared" si="29"/>
        <v>3294.56</v>
      </c>
      <c r="L246" s="461">
        <f t="shared" si="23"/>
        <v>966705.44</v>
      </c>
    </row>
    <row r="247" spans="1:12" ht="24">
      <c r="A247" s="15"/>
      <c r="B247" s="459" t="s">
        <v>20</v>
      </c>
      <c r="C247" s="12"/>
      <c r="D247" s="15" t="s">
        <v>171</v>
      </c>
      <c r="E247" s="15" t="s">
        <v>57</v>
      </c>
      <c r="F247" s="15" t="s">
        <v>216</v>
      </c>
      <c r="G247" s="15" t="s">
        <v>287</v>
      </c>
      <c r="H247" s="15" t="s">
        <v>21</v>
      </c>
      <c r="I247" s="15" t="s">
        <v>85</v>
      </c>
      <c r="J247" s="469">
        <f t="shared" si="29"/>
        <v>970000</v>
      </c>
      <c r="K247" s="469">
        <f t="shared" si="29"/>
        <v>3294.56</v>
      </c>
      <c r="L247" s="461">
        <f t="shared" si="23"/>
        <v>966705.44</v>
      </c>
    </row>
    <row r="248" spans="1:12" ht="24">
      <c r="A248" s="15"/>
      <c r="B248" s="459" t="s">
        <v>22</v>
      </c>
      <c r="C248" s="12"/>
      <c r="D248" s="15" t="s">
        <v>171</v>
      </c>
      <c r="E248" s="15" t="s">
        <v>57</v>
      </c>
      <c r="F248" s="15" t="s">
        <v>216</v>
      </c>
      <c r="G248" s="15" t="s">
        <v>287</v>
      </c>
      <c r="H248" s="15" t="s">
        <v>23</v>
      </c>
      <c r="I248" s="15" t="s">
        <v>85</v>
      </c>
      <c r="J248" s="469">
        <f>J249</f>
        <v>970000</v>
      </c>
      <c r="K248" s="469">
        <f>K249</f>
        <v>3294.56</v>
      </c>
      <c r="L248" s="461">
        <f t="shared" si="23"/>
        <v>966705.44</v>
      </c>
    </row>
    <row r="249" spans="1:12" ht="12.75">
      <c r="A249" s="15"/>
      <c r="B249" s="28" t="s">
        <v>160</v>
      </c>
      <c r="C249" s="12"/>
      <c r="D249" s="15" t="s">
        <v>171</v>
      </c>
      <c r="E249" s="15" t="s">
        <v>57</v>
      </c>
      <c r="F249" s="15" t="s">
        <v>216</v>
      </c>
      <c r="G249" s="15" t="s">
        <v>287</v>
      </c>
      <c r="H249" s="15" t="s">
        <v>23</v>
      </c>
      <c r="I249" s="15" t="s">
        <v>157</v>
      </c>
      <c r="J249" s="469">
        <f>J250</f>
        <v>970000</v>
      </c>
      <c r="K249" s="469">
        <f>K250</f>
        <v>3294.56</v>
      </c>
      <c r="L249" s="461">
        <f t="shared" si="23"/>
        <v>966705.44</v>
      </c>
    </row>
    <row r="250" spans="1:12" ht="12.75">
      <c r="A250" s="15"/>
      <c r="B250" s="28" t="s">
        <v>164</v>
      </c>
      <c r="C250" s="12"/>
      <c r="D250" s="15" t="s">
        <v>171</v>
      </c>
      <c r="E250" s="15" t="s">
        <v>57</v>
      </c>
      <c r="F250" s="15" t="s">
        <v>216</v>
      </c>
      <c r="G250" s="15" t="s">
        <v>287</v>
      </c>
      <c r="H250" s="15" t="s">
        <v>23</v>
      </c>
      <c r="I250" s="15" t="s">
        <v>82</v>
      </c>
      <c r="J250" s="469">
        <f>J251+J252</f>
        <v>970000</v>
      </c>
      <c r="K250" s="469">
        <f>K251+K252</f>
        <v>3294.56</v>
      </c>
      <c r="L250" s="461">
        <f t="shared" si="23"/>
        <v>966705.44</v>
      </c>
    </row>
    <row r="251" spans="1:12" ht="12.75">
      <c r="A251" s="15"/>
      <c r="B251" s="28" t="s">
        <v>166</v>
      </c>
      <c r="C251" s="12"/>
      <c r="D251" s="15" t="s">
        <v>171</v>
      </c>
      <c r="E251" s="15" t="s">
        <v>57</v>
      </c>
      <c r="F251" s="15" t="s">
        <v>216</v>
      </c>
      <c r="G251" s="15" t="s">
        <v>287</v>
      </c>
      <c r="H251" s="15" t="s">
        <v>23</v>
      </c>
      <c r="I251" s="15" t="s">
        <v>96</v>
      </c>
      <c r="J251" s="469">
        <v>944982.1</v>
      </c>
      <c r="K251" s="503">
        <v>0</v>
      </c>
      <c r="L251" s="461">
        <f t="shared" si="23"/>
        <v>944982.1</v>
      </c>
    </row>
    <row r="252" spans="1:12" ht="12.75">
      <c r="A252" s="15"/>
      <c r="B252" s="28" t="s">
        <v>167</v>
      </c>
      <c r="C252" s="12"/>
      <c r="D252" s="15" t="s">
        <v>171</v>
      </c>
      <c r="E252" s="15" t="s">
        <v>57</v>
      </c>
      <c r="F252" s="15" t="s">
        <v>216</v>
      </c>
      <c r="G252" s="15" t="s">
        <v>287</v>
      </c>
      <c r="H252" s="15" t="s">
        <v>23</v>
      </c>
      <c r="I252" s="15" t="s">
        <v>83</v>
      </c>
      <c r="J252" s="469">
        <v>25017.9</v>
      </c>
      <c r="K252" s="503">
        <v>3294.56</v>
      </c>
      <c r="L252" s="461">
        <f t="shared" si="23"/>
        <v>21723.34</v>
      </c>
    </row>
    <row r="253" spans="1:12" ht="12.75">
      <c r="A253" s="15"/>
      <c r="B253" s="460" t="s">
        <v>184</v>
      </c>
      <c r="C253" s="12"/>
      <c r="D253" s="14" t="s">
        <v>171</v>
      </c>
      <c r="E253" s="14" t="s">
        <v>57</v>
      </c>
      <c r="F253" s="14" t="s">
        <v>1</v>
      </c>
      <c r="G253" s="14" t="s">
        <v>84</v>
      </c>
      <c r="H253" s="14" t="s">
        <v>85</v>
      </c>
      <c r="I253" s="14" t="s">
        <v>85</v>
      </c>
      <c r="J253" s="467">
        <f>J254+J277+J264+J270</f>
        <v>14274300</v>
      </c>
      <c r="K253" s="467">
        <f>K254+K277</f>
        <v>107850</v>
      </c>
      <c r="L253" s="463">
        <f t="shared" si="23"/>
        <v>14166450</v>
      </c>
    </row>
    <row r="254" spans="1:12" ht="63" customHeight="1">
      <c r="A254" s="15"/>
      <c r="B254" s="472" t="s">
        <v>288</v>
      </c>
      <c r="C254" s="12"/>
      <c r="D254" s="14" t="s">
        <v>171</v>
      </c>
      <c r="E254" s="14" t="s">
        <v>57</v>
      </c>
      <c r="F254" s="14" t="s">
        <v>1</v>
      </c>
      <c r="G254" s="14" t="s">
        <v>289</v>
      </c>
      <c r="H254" s="14" t="s">
        <v>85</v>
      </c>
      <c r="I254" s="14" t="s">
        <v>85</v>
      </c>
      <c r="J254" s="467">
        <f aca="true" t="shared" si="30" ref="J254:K260">J255</f>
        <v>6052300</v>
      </c>
      <c r="K254" s="467">
        <f t="shared" si="30"/>
        <v>34250</v>
      </c>
      <c r="L254" s="463">
        <f t="shared" si="23"/>
        <v>6018050</v>
      </c>
    </row>
    <row r="255" spans="1:12" ht="12.75">
      <c r="A255" s="15"/>
      <c r="B255" s="474" t="s">
        <v>28</v>
      </c>
      <c r="C255" s="12"/>
      <c r="D255" s="14" t="s">
        <v>171</v>
      </c>
      <c r="E255" s="14" t="s">
        <v>57</v>
      </c>
      <c r="F255" s="14" t="s">
        <v>1</v>
      </c>
      <c r="G255" s="14" t="s">
        <v>290</v>
      </c>
      <c r="H255" s="14" t="s">
        <v>85</v>
      </c>
      <c r="I255" s="14" t="s">
        <v>85</v>
      </c>
      <c r="J255" s="467">
        <f t="shared" si="30"/>
        <v>6052300</v>
      </c>
      <c r="K255" s="467">
        <f t="shared" si="30"/>
        <v>34250</v>
      </c>
      <c r="L255" s="463">
        <f t="shared" si="23"/>
        <v>6018050</v>
      </c>
    </row>
    <row r="256" spans="1:12" ht="12.75">
      <c r="A256" s="15"/>
      <c r="B256" s="472" t="s">
        <v>59</v>
      </c>
      <c r="C256" s="12"/>
      <c r="D256" s="14" t="s">
        <v>171</v>
      </c>
      <c r="E256" s="14" t="s">
        <v>57</v>
      </c>
      <c r="F256" s="14" t="s">
        <v>1</v>
      </c>
      <c r="G256" s="14" t="s">
        <v>291</v>
      </c>
      <c r="H256" s="14" t="s">
        <v>85</v>
      </c>
      <c r="I256" s="14" t="s">
        <v>85</v>
      </c>
      <c r="J256" s="467">
        <f t="shared" si="30"/>
        <v>6052300</v>
      </c>
      <c r="K256" s="467">
        <f t="shared" si="30"/>
        <v>34250</v>
      </c>
      <c r="L256" s="463">
        <f t="shared" si="23"/>
        <v>6018050</v>
      </c>
    </row>
    <row r="257" spans="1:12" ht="24">
      <c r="A257" s="15"/>
      <c r="B257" s="459" t="s">
        <v>19</v>
      </c>
      <c r="C257" s="12"/>
      <c r="D257" s="15" t="s">
        <v>171</v>
      </c>
      <c r="E257" s="15" t="s">
        <v>57</v>
      </c>
      <c r="F257" s="15" t="s">
        <v>1</v>
      </c>
      <c r="G257" s="15" t="s">
        <v>291</v>
      </c>
      <c r="H257" s="15" t="s">
        <v>157</v>
      </c>
      <c r="I257" s="15" t="s">
        <v>85</v>
      </c>
      <c r="J257" s="469">
        <f t="shared" si="30"/>
        <v>6052300</v>
      </c>
      <c r="K257" s="469">
        <f t="shared" si="30"/>
        <v>34250</v>
      </c>
      <c r="L257" s="461">
        <f t="shared" si="23"/>
        <v>6018050</v>
      </c>
    </row>
    <row r="258" spans="1:12" ht="24">
      <c r="A258" s="15"/>
      <c r="B258" s="459" t="s">
        <v>20</v>
      </c>
      <c r="C258" s="12"/>
      <c r="D258" s="15" t="s">
        <v>171</v>
      </c>
      <c r="E258" s="15" t="s">
        <v>57</v>
      </c>
      <c r="F258" s="15" t="s">
        <v>1</v>
      </c>
      <c r="G258" s="15" t="s">
        <v>291</v>
      </c>
      <c r="H258" s="15" t="s">
        <v>21</v>
      </c>
      <c r="I258" s="15" t="s">
        <v>85</v>
      </c>
      <c r="J258" s="469">
        <f t="shared" si="30"/>
        <v>6052300</v>
      </c>
      <c r="K258" s="469">
        <f t="shared" si="30"/>
        <v>34250</v>
      </c>
      <c r="L258" s="461">
        <f t="shared" si="23"/>
        <v>6018050</v>
      </c>
    </row>
    <row r="259" spans="1:12" ht="24">
      <c r="A259" s="15"/>
      <c r="B259" s="459" t="s">
        <v>22</v>
      </c>
      <c r="C259" s="12"/>
      <c r="D259" s="15" t="s">
        <v>171</v>
      </c>
      <c r="E259" s="15" t="s">
        <v>57</v>
      </c>
      <c r="F259" s="15" t="s">
        <v>1</v>
      </c>
      <c r="G259" s="15" t="s">
        <v>291</v>
      </c>
      <c r="H259" s="15" t="s">
        <v>23</v>
      </c>
      <c r="I259" s="15" t="s">
        <v>85</v>
      </c>
      <c r="J259" s="469">
        <f t="shared" si="30"/>
        <v>6052300</v>
      </c>
      <c r="K259" s="469">
        <f t="shared" si="30"/>
        <v>34250</v>
      </c>
      <c r="L259" s="461">
        <f t="shared" si="23"/>
        <v>6018050</v>
      </c>
    </row>
    <row r="260" spans="1:12" ht="12.75">
      <c r="A260" s="15"/>
      <c r="B260" s="28" t="s">
        <v>160</v>
      </c>
      <c r="C260" s="12"/>
      <c r="D260" s="15" t="s">
        <v>171</v>
      </c>
      <c r="E260" s="15" t="s">
        <v>57</v>
      </c>
      <c r="F260" s="15" t="s">
        <v>1</v>
      </c>
      <c r="G260" s="15" t="s">
        <v>291</v>
      </c>
      <c r="H260" s="15" t="s">
        <v>23</v>
      </c>
      <c r="I260" s="15" t="s">
        <v>157</v>
      </c>
      <c r="J260" s="469">
        <f t="shared" si="30"/>
        <v>6052300</v>
      </c>
      <c r="K260" s="469">
        <f t="shared" si="30"/>
        <v>34250</v>
      </c>
      <c r="L260" s="461">
        <f t="shared" si="23"/>
        <v>6018050</v>
      </c>
    </row>
    <row r="261" spans="1:12" ht="12.75">
      <c r="A261" s="15"/>
      <c r="B261" s="28" t="s">
        <v>164</v>
      </c>
      <c r="C261" s="12"/>
      <c r="D261" s="15" t="s">
        <v>171</v>
      </c>
      <c r="E261" s="15" t="s">
        <v>57</v>
      </c>
      <c r="F261" s="15" t="s">
        <v>1</v>
      </c>
      <c r="G261" s="15" t="s">
        <v>291</v>
      </c>
      <c r="H261" s="15" t="s">
        <v>23</v>
      </c>
      <c r="I261" s="15" t="s">
        <v>82</v>
      </c>
      <c r="J261" s="469">
        <f>J262+J263</f>
        <v>6052300</v>
      </c>
      <c r="K261" s="469">
        <f>K262+K263</f>
        <v>34250</v>
      </c>
      <c r="L261" s="461">
        <f t="shared" si="23"/>
        <v>6018050</v>
      </c>
    </row>
    <row r="262" spans="1:12" ht="12.75">
      <c r="A262" s="15"/>
      <c r="B262" s="28" t="s">
        <v>166</v>
      </c>
      <c r="C262" s="12"/>
      <c r="D262" s="15" t="s">
        <v>171</v>
      </c>
      <c r="E262" s="15" t="s">
        <v>57</v>
      </c>
      <c r="F262" s="15" t="s">
        <v>1</v>
      </c>
      <c r="G262" s="15" t="s">
        <v>291</v>
      </c>
      <c r="H262" s="15" t="s">
        <v>23</v>
      </c>
      <c r="I262" s="15" t="s">
        <v>96</v>
      </c>
      <c r="J262" s="469">
        <v>5955100</v>
      </c>
      <c r="K262" s="503">
        <v>0</v>
      </c>
      <c r="L262" s="461">
        <f t="shared" si="23"/>
        <v>5955100</v>
      </c>
    </row>
    <row r="263" spans="1:12" ht="12.75">
      <c r="A263" s="15"/>
      <c r="B263" s="28" t="s">
        <v>167</v>
      </c>
      <c r="C263" s="12"/>
      <c r="D263" s="15" t="s">
        <v>171</v>
      </c>
      <c r="E263" s="15" t="s">
        <v>57</v>
      </c>
      <c r="F263" s="15" t="s">
        <v>1</v>
      </c>
      <c r="G263" s="15" t="s">
        <v>291</v>
      </c>
      <c r="H263" s="15" t="s">
        <v>23</v>
      </c>
      <c r="I263" s="15" t="s">
        <v>83</v>
      </c>
      <c r="J263" s="469">
        <v>97200</v>
      </c>
      <c r="K263" s="503">
        <v>34250</v>
      </c>
      <c r="L263" s="461">
        <f t="shared" si="23"/>
        <v>62950</v>
      </c>
    </row>
    <row r="264" spans="1:12" ht="51">
      <c r="A264" s="15"/>
      <c r="B264" s="12" t="s">
        <v>428</v>
      </c>
      <c r="C264" s="12"/>
      <c r="D264" s="14" t="s">
        <v>171</v>
      </c>
      <c r="E264" s="14" t="s">
        <v>57</v>
      </c>
      <c r="F264" s="14" t="s">
        <v>1</v>
      </c>
      <c r="G264" s="14" t="s">
        <v>427</v>
      </c>
      <c r="H264" s="14" t="s">
        <v>85</v>
      </c>
      <c r="I264" s="14" t="s">
        <v>85</v>
      </c>
      <c r="J264" s="467">
        <f aca="true" t="shared" si="31" ref="J264:K268">J265</f>
        <v>7685000</v>
      </c>
      <c r="K264" s="510">
        <f t="shared" si="31"/>
        <v>0</v>
      </c>
      <c r="L264" s="463">
        <f t="shared" si="23"/>
        <v>7685000</v>
      </c>
    </row>
    <row r="265" spans="1:12" ht="31.5" customHeight="1">
      <c r="A265" s="15"/>
      <c r="B265" s="459" t="s">
        <v>49</v>
      </c>
      <c r="C265" s="12"/>
      <c r="D265" s="15" t="s">
        <v>171</v>
      </c>
      <c r="E265" s="15" t="s">
        <v>57</v>
      </c>
      <c r="F265" s="15" t="s">
        <v>1</v>
      </c>
      <c r="G265" s="15" t="s">
        <v>427</v>
      </c>
      <c r="H265" s="15" t="s">
        <v>50</v>
      </c>
      <c r="I265" s="15" t="s">
        <v>85</v>
      </c>
      <c r="J265" s="469">
        <f t="shared" si="31"/>
        <v>7685000</v>
      </c>
      <c r="K265" s="503">
        <f t="shared" si="31"/>
        <v>0</v>
      </c>
      <c r="L265" s="461">
        <f t="shared" si="23"/>
        <v>7685000</v>
      </c>
    </row>
    <row r="266" spans="1:12" ht="12.75">
      <c r="A266" s="15"/>
      <c r="B266" s="459" t="s">
        <v>51</v>
      </c>
      <c r="C266" s="12"/>
      <c r="D266" s="15" t="s">
        <v>171</v>
      </c>
      <c r="E266" s="15" t="s">
        <v>57</v>
      </c>
      <c r="F266" s="15" t="s">
        <v>1</v>
      </c>
      <c r="G266" s="15" t="s">
        <v>427</v>
      </c>
      <c r="H266" s="509" t="s">
        <v>52</v>
      </c>
      <c r="I266" s="15" t="s">
        <v>85</v>
      </c>
      <c r="J266" s="469">
        <f t="shared" si="31"/>
        <v>7685000</v>
      </c>
      <c r="K266" s="503">
        <f t="shared" si="31"/>
        <v>0</v>
      </c>
      <c r="L266" s="461">
        <f t="shared" si="23"/>
        <v>7685000</v>
      </c>
    </row>
    <row r="267" spans="1:12" ht="36">
      <c r="A267" s="15"/>
      <c r="B267" s="459" t="s">
        <v>303</v>
      </c>
      <c r="C267" s="12"/>
      <c r="D267" s="15" t="s">
        <v>171</v>
      </c>
      <c r="E267" s="15" t="s">
        <v>57</v>
      </c>
      <c r="F267" s="15" t="s">
        <v>1</v>
      </c>
      <c r="G267" s="15" t="s">
        <v>427</v>
      </c>
      <c r="H267" s="15" t="s">
        <v>53</v>
      </c>
      <c r="I267" s="15" t="s">
        <v>85</v>
      </c>
      <c r="J267" s="469">
        <f t="shared" si="31"/>
        <v>7685000</v>
      </c>
      <c r="K267" s="503">
        <f t="shared" si="31"/>
        <v>0</v>
      </c>
      <c r="L267" s="461">
        <f t="shared" si="23"/>
        <v>7685000</v>
      </c>
    </row>
    <row r="268" spans="1:12" ht="12.75">
      <c r="A268" s="15"/>
      <c r="B268" s="28" t="s">
        <v>87</v>
      </c>
      <c r="C268" s="28"/>
      <c r="D268" s="15" t="s">
        <v>171</v>
      </c>
      <c r="E268" s="15" t="s">
        <v>57</v>
      </c>
      <c r="F268" s="15" t="s">
        <v>1</v>
      </c>
      <c r="G268" s="15" t="s">
        <v>427</v>
      </c>
      <c r="H268" s="15" t="s">
        <v>53</v>
      </c>
      <c r="I268" s="15" t="s">
        <v>73</v>
      </c>
      <c r="J268" s="469">
        <f t="shared" si="31"/>
        <v>7685000</v>
      </c>
      <c r="K268" s="503">
        <f t="shared" si="31"/>
        <v>0</v>
      </c>
      <c r="L268" s="461">
        <f t="shared" si="23"/>
        <v>7685000</v>
      </c>
    </row>
    <row r="269" spans="1:12" ht="12.75">
      <c r="A269" s="15"/>
      <c r="B269" s="28" t="s">
        <v>169</v>
      </c>
      <c r="C269" s="28"/>
      <c r="D269" s="15" t="s">
        <v>171</v>
      </c>
      <c r="E269" s="15" t="s">
        <v>57</v>
      </c>
      <c r="F269" s="15" t="s">
        <v>1</v>
      </c>
      <c r="G269" s="15" t="s">
        <v>427</v>
      </c>
      <c r="H269" s="15" t="s">
        <v>53</v>
      </c>
      <c r="I269" s="15" t="s">
        <v>97</v>
      </c>
      <c r="J269" s="469">
        <v>7685000</v>
      </c>
      <c r="K269" s="503">
        <v>0</v>
      </c>
      <c r="L269" s="461">
        <f t="shared" si="23"/>
        <v>7685000</v>
      </c>
    </row>
    <row r="270" spans="1:12" ht="36">
      <c r="A270" s="15"/>
      <c r="B270" s="472" t="s">
        <v>215</v>
      </c>
      <c r="C270" s="12"/>
      <c r="D270" s="14" t="s">
        <v>171</v>
      </c>
      <c r="E270" s="14" t="s">
        <v>57</v>
      </c>
      <c r="F270" s="14" t="s">
        <v>1</v>
      </c>
      <c r="G270" s="14" t="s">
        <v>425</v>
      </c>
      <c r="H270" s="14" t="s">
        <v>85</v>
      </c>
      <c r="I270" s="14" t="s">
        <v>85</v>
      </c>
      <c r="J270" s="467">
        <f aca="true" t="shared" si="32" ref="J270:K275">J271</f>
        <v>390000</v>
      </c>
      <c r="K270" s="510">
        <f t="shared" si="32"/>
        <v>0</v>
      </c>
      <c r="L270" s="463">
        <f t="shared" si="23"/>
        <v>390000</v>
      </c>
    </row>
    <row r="271" spans="1:12" ht="12.75">
      <c r="A271" s="15"/>
      <c r="B271" s="459" t="s">
        <v>424</v>
      </c>
      <c r="C271" s="12"/>
      <c r="D271" s="15" t="s">
        <v>171</v>
      </c>
      <c r="E271" s="15" t="s">
        <v>57</v>
      </c>
      <c r="F271" s="15" t="s">
        <v>1</v>
      </c>
      <c r="G271" s="15" t="s">
        <v>426</v>
      </c>
      <c r="H271" s="15" t="s">
        <v>85</v>
      </c>
      <c r="I271" s="15" t="s">
        <v>85</v>
      </c>
      <c r="J271" s="469">
        <f t="shared" si="32"/>
        <v>390000</v>
      </c>
      <c r="K271" s="503">
        <f t="shared" si="32"/>
        <v>0</v>
      </c>
      <c r="L271" s="461">
        <f t="shared" si="23"/>
        <v>390000</v>
      </c>
    </row>
    <row r="272" spans="1:12" ht="36">
      <c r="A272" s="15"/>
      <c r="B272" s="459" t="s">
        <v>49</v>
      </c>
      <c r="C272" s="12"/>
      <c r="D272" s="15" t="s">
        <v>171</v>
      </c>
      <c r="E272" s="15" t="s">
        <v>57</v>
      </c>
      <c r="F272" s="15" t="s">
        <v>1</v>
      </c>
      <c r="G272" s="15" t="s">
        <v>426</v>
      </c>
      <c r="H272" s="15" t="s">
        <v>50</v>
      </c>
      <c r="I272" s="15" t="s">
        <v>85</v>
      </c>
      <c r="J272" s="469">
        <f t="shared" si="32"/>
        <v>390000</v>
      </c>
      <c r="K272" s="503">
        <f t="shared" si="32"/>
        <v>0</v>
      </c>
      <c r="L272" s="461">
        <f t="shared" si="23"/>
        <v>390000</v>
      </c>
    </row>
    <row r="273" spans="1:12" ht="12.75">
      <c r="A273" s="15"/>
      <c r="B273" s="459" t="s">
        <v>51</v>
      </c>
      <c r="C273" s="12"/>
      <c r="D273" s="15" t="s">
        <v>171</v>
      </c>
      <c r="E273" s="15" t="s">
        <v>57</v>
      </c>
      <c r="F273" s="15" t="s">
        <v>1</v>
      </c>
      <c r="G273" s="15" t="s">
        <v>426</v>
      </c>
      <c r="H273" s="509" t="s">
        <v>52</v>
      </c>
      <c r="I273" s="15" t="s">
        <v>85</v>
      </c>
      <c r="J273" s="469">
        <f t="shared" si="32"/>
        <v>390000</v>
      </c>
      <c r="K273" s="503">
        <f t="shared" si="32"/>
        <v>0</v>
      </c>
      <c r="L273" s="461">
        <f t="shared" si="23"/>
        <v>390000</v>
      </c>
    </row>
    <row r="274" spans="1:12" ht="36">
      <c r="A274" s="15"/>
      <c r="B274" s="459" t="s">
        <v>303</v>
      </c>
      <c r="C274" s="12"/>
      <c r="D274" s="15" t="s">
        <v>171</v>
      </c>
      <c r="E274" s="15" t="s">
        <v>57</v>
      </c>
      <c r="F274" s="15" t="s">
        <v>1</v>
      </c>
      <c r="G274" s="15" t="s">
        <v>426</v>
      </c>
      <c r="H274" s="15" t="s">
        <v>53</v>
      </c>
      <c r="I274" s="15" t="s">
        <v>85</v>
      </c>
      <c r="J274" s="469">
        <f t="shared" si="32"/>
        <v>390000</v>
      </c>
      <c r="K274" s="503">
        <f t="shared" si="32"/>
        <v>0</v>
      </c>
      <c r="L274" s="461">
        <f t="shared" si="23"/>
        <v>390000</v>
      </c>
    </row>
    <row r="275" spans="1:12" ht="12.75">
      <c r="A275" s="15"/>
      <c r="B275" s="28" t="s">
        <v>87</v>
      </c>
      <c r="C275" s="28"/>
      <c r="D275" s="15" t="s">
        <v>171</v>
      </c>
      <c r="E275" s="15" t="s">
        <v>57</v>
      </c>
      <c r="F275" s="15" t="s">
        <v>1</v>
      </c>
      <c r="G275" s="15" t="s">
        <v>426</v>
      </c>
      <c r="H275" s="15" t="s">
        <v>53</v>
      </c>
      <c r="I275" s="15" t="s">
        <v>73</v>
      </c>
      <c r="J275" s="469">
        <f t="shared" si="32"/>
        <v>390000</v>
      </c>
      <c r="K275" s="503">
        <f t="shared" si="32"/>
        <v>0</v>
      </c>
      <c r="L275" s="461">
        <f t="shared" si="23"/>
        <v>390000</v>
      </c>
    </row>
    <row r="276" spans="1:12" ht="12.75">
      <c r="A276" s="15"/>
      <c r="B276" s="28" t="s">
        <v>169</v>
      </c>
      <c r="C276" s="28"/>
      <c r="D276" s="15" t="s">
        <v>171</v>
      </c>
      <c r="E276" s="15" t="s">
        <v>57</v>
      </c>
      <c r="F276" s="15" t="s">
        <v>1</v>
      </c>
      <c r="G276" s="15" t="s">
        <v>426</v>
      </c>
      <c r="H276" s="15" t="s">
        <v>53</v>
      </c>
      <c r="I276" s="15" t="s">
        <v>97</v>
      </c>
      <c r="J276" s="469">
        <v>390000</v>
      </c>
      <c r="K276" s="503">
        <v>0</v>
      </c>
      <c r="L276" s="461">
        <f t="shared" si="23"/>
        <v>390000</v>
      </c>
    </row>
    <row r="277" spans="1:12" ht="24">
      <c r="A277" s="15"/>
      <c r="B277" s="464" t="s">
        <v>222</v>
      </c>
      <c r="C277" s="12"/>
      <c r="D277" s="14" t="s">
        <v>171</v>
      </c>
      <c r="E277" s="14" t="s">
        <v>57</v>
      </c>
      <c r="F277" s="14" t="s">
        <v>1</v>
      </c>
      <c r="G277" s="482" t="s">
        <v>223</v>
      </c>
      <c r="H277" s="14" t="s">
        <v>85</v>
      </c>
      <c r="I277" s="14" t="s">
        <v>85</v>
      </c>
      <c r="J277" s="467">
        <f aca="true" t="shared" si="33" ref="J277:K281">J278</f>
        <v>147000</v>
      </c>
      <c r="K277" s="467">
        <f t="shared" si="33"/>
        <v>73600</v>
      </c>
      <c r="L277" s="463">
        <f t="shared" si="23"/>
        <v>73400</v>
      </c>
    </row>
    <row r="278" spans="1:12" ht="24">
      <c r="A278" s="15"/>
      <c r="B278" s="468" t="s">
        <v>2</v>
      </c>
      <c r="C278" s="12"/>
      <c r="D278" s="14" t="s">
        <v>171</v>
      </c>
      <c r="E278" s="14" t="s">
        <v>57</v>
      </c>
      <c r="F278" s="14" t="s">
        <v>1</v>
      </c>
      <c r="G278" s="16" t="s">
        <v>224</v>
      </c>
      <c r="H278" s="14" t="s">
        <v>85</v>
      </c>
      <c r="I278" s="14" t="s">
        <v>85</v>
      </c>
      <c r="J278" s="467">
        <f t="shared" si="33"/>
        <v>147000</v>
      </c>
      <c r="K278" s="467">
        <f t="shared" si="33"/>
        <v>73600</v>
      </c>
      <c r="L278" s="463">
        <f t="shared" si="23"/>
        <v>73400</v>
      </c>
    </row>
    <row r="279" spans="1:12" ht="48">
      <c r="A279" s="15"/>
      <c r="B279" s="470" t="s">
        <v>12</v>
      </c>
      <c r="C279" s="493"/>
      <c r="D279" s="14" t="s">
        <v>171</v>
      </c>
      <c r="E279" s="14" t="s">
        <v>57</v>
      </c>
      <c r="F279" s="14" t="s">
        <v>1</v>
      </c>
      <c r="G279" s="16" t="s">
        <v>231</v>
      </c>
      <c r="H279" s="14" t="s">
        <v>85</v>
      </c>
      <c r="I279" s="14" t="s">
        <v>85</v>
      </c>
      <c r="J279" s="467">
        <f t="shared" si="33"/>
        <v>147000</v>
      </c>
      <c r="K279" s="467">
        <f t="shared" si="33"/>
        <v>73600</v>
      </c>
      <c r="L279" s="463">
        <f t="shared" si="23"/>
        <v>73400</v>
      </c>
    </row>
    <row r="280" spans="1:12" ht="12.75">
      <c r="A280" s="15"/>
      <c r="B280" s="468" t="s">
        <v>292</v>
      </c>
      <c r="C280" s="493"/>
      <c r="D280" s="14" t="s">
        <v>171</v>
      </c>
      <c r="E280" s="14" t="s">
        <v>57</v>
      </c>
      <c r="F280" s="14" t="s">
        <v>1</v>
      </c>
      <c r="G280" s="16" t="s">
        <v>293</v>
      </c>
      <c r="H280" s="14" t="s">
        <v>85</v>
      </c>
      <c r="I280" s="14" t="s">
        <v>85</v>
      </c>
      <c r="J280" s="467">
        <f t="shared" si="33"/>
        <v>147000</v>
      </c>
      <c r="K280" s="467">
        <f t="shared" si="33"/>
        <v>73600</v>
      </c>
      <c r="L280" s="463">
        <f t="shared" si="23"/>
        <v>73400</v>
      </c>
    </row>
    <row r="281" spans="1:12" ht="12.75">
      <c r="A281" s="15"/>
      <c r="B281" s="459" t="s">
        <v>170</v>
      </c>
      <c r="C281" s="12"/>
      <c r="D281" s="15" t="s">
        <v>171</v>
      </c>
      <c r="E281" s="15" t="s">
        <v>57</v>
      </c>
      <c r="F281" s="15" t="s">
        <v>1</v>
      </c>
      <c r="G281" s="17" t="s">
        <v>293</v>
      </c>
      <c r="H281" s="15" t="s">
        <v>14</v>
      </c>
      <c r="I281" s="15" t="s">
        <v>85</v>
      </c>
      <c r="J281" s="469">
        <f t="shared" si="33"/>
        <v>147000</v>
      </c>
      <c r="K281" s="469">
        <f t="shared" si="33"/>
        <v>73600</v>
      </c>
      <c r="L281" s="461">
        <f t="shared" si="23"/>
        <v>73400</v>
      </c>
    </row>
    <row r="282" spans="1:12" ht="12.75">
      <c r="A282" s="15"/>
      <c r="B282" s="459" t="s">
        <v>121</v>
      </c>
      <c r="C282" s="12"/>
      <c r="D282" s="15" t="s">
        <v>171</v>
      </c>
      <c r="E282" s="15" t="s">
        <v>57</v>
      </c>
      <c r="F282" s="15" t="s">
        <v>1</v>
      </c>
      <c r="G282" s="17" t="s">
        <v>293</v>
      </c>
      <c r="H282" s="15" t="s">
        <v>15</v>
      </c>
      <c r="I282" s="15" t="s">
        <v>85</v>
      </c>
      <c r="J282" s="469">
        <f>J285</f>
        <v>147000</v>
      </c>
      <c r="K282" s="469">
        <f>K285</f>
        <v>73600</v>
      </c>
      <c r="L282" s="461">
        <f t="shared" si="23"/>
        <v>73400</v>
      </c>
    </row>
    <row r="283" spans="1:12" ht="12.75">
      <c r="A283" s="15"/>
      <c r="B283" s="28" t="s">
        <v>160</v>
      </c>
      <c r="C283" s="28"/>
      <c r="D283" s="15" t="s">
        <v>171</v>
      </c>
      <c r="E283" s="15" t="s">
        <v>57</v>
      </c>
      <c r="F283" s="15" t="s">
        <v>1</v>
      </c>
      <c r="G283" s="17" t="s">
        <v>293</v>
      </c>
      <c r="H283" s="15" t="s">
        <v>15</v>
      </c>
      <c r="I283" s="15" t="s">
        <v>157</v>
      </c>
      <c r="J283" s="469">
        <f>J285</f>
        <v>147000</v>
      </c>
      <c r="K283" s="469">
        <f>K285</f>
        <v>73600</v>
      </c>
      <c r="L283" s="461">
        <f t="shared" si="23"/>
        <v>73400</v>
      </c>
    </row>
    <row r="284" spans="1:12" ht="12.75">
      <c r="A284" s="15"/>
      <c r="B284" s="28" t="s">
        <v>173</v>
      </c>
      <c r="C284" s="28"/>
      <c r="D284" s="15" t="s">
        <v>171</v>
      </c>
      <c r="E284" s="15" t="s">
        <v>57</v>
      </c>
      <c r="F284" s="15" t="s">
        <v>1</v>
      </c>
      <c r="G284" s="17" t="s">
        <v>293</v>
      </c>
      <c r="H284" s="15" t="s">
        <v>15</v>
      </c>
      <c r="I284" s="15" t="s">
        <v>100</v>
      </c>
      <c r="J284" s="469">
        <f>J285</f>
        <v>147000</v>
      </c>
      <c r="K284" s="469">
        <f>K285</f>
        <v>73600</v>
      </c>
      <c r="L284" s="461">
        <f t="shared" si="23"/>
        <v>73400</v>
      </c>
    </row>
    <row r="285" spans="1:12" ht="25.5">
      <c r="A285" s="15"/>
      <c r="B285" s="28" t="s">
        <v>174</v>
      </c>
      <c r="C285" s="28"/>
      <c r="D285" s="15" t="s">
        <v>171</v>
      </c>
      <c r="E285" s="15" t="s">
        <v>57</v>
      </c>
      <c r="F285" s="15" t="s">
        <v>1</v>
      </c>
      <c r="G285" s="17" t="s">
        <v>293</v>
      </c>
      <c r="H285" s="15" t="s">
        <v>15</v>
      </c>
      <c r="I285" s="15" t="s">
        <v>101</v>
      </c>
      <c r="J285" s="469">
        <v>147000</v>
      </c>
      <c r="K285" s="499">
        <f>36800+36800</f>
        <v>73600</v>
      </c>
      <c r="L285" s="461">
        <f t="shared" si="23"/>
        <v>73400</v>
      </c>
    </row>
    <row r="286" spans="1:12" ht="12.75">
      <c r="A286" s="15"/>
      <c r="B286" s="460" t="s">
        <v>185</v>
      </c>
      <c r="C286" s="12"/>
      <c r="D286" s="14" t="s">
        <v>171</v>
      </c>
      <c r="E286" s="14" t="s">
        <v>57</v>
      </c>
      <c r="F286" s="14" t="s">
        <v>11</v>
      </c>
      <c r="G286" s="482" t="s">
        <v>84</v>
      </c>
      <c r="H286" s="14" t="s">
        <v>85</v>
      </c>
      <c r="I286" s="14" t="s">
        <v>85</v>
      </c>
      <c r="J286" s="467">
        <f>J287</f>
        <v>7921150</v>
      </c>
      <c r="K286" s="467">
        <f>K287</f>
        <v>2305368.74</v>
      </c>
      <c r="L286" s="463">
        <f aca="true" t="shared" si="34" ref="L286:L372">J286-K286</f>
        <v>5615781.26</v>
      </c>
    </row>
    <row r="287" spans="1:12" ht="36">
      <c r="A287" s="15"/>
      <c r="B287" s="474" t="s">
        <v>294</v>
      </c>
      <c r="C287" s="12"/>
      <c r="D287" s="14" t="s">
        <v>171</v>
      </c>
      <c r="E287" s="14" t="s">
        <v>57</v>
      </c>
      <c r="F287" s="14" t="s">
        <v>11</v>
      </c>
      <c r="G287" s="485" t="s">
        <v>295</v>
      </c>
      <c r="H287" s="14" t="s">
        <v>85</v>
      </c>
      <c r="I287" s="14" t="s">
        <v>85</v>
      </c>
      <c r="J287" s="467">
        <f>J288+J345+J338</f>
        <v>7921150</v>
      </c>
      <c r="K287" s="467">
        <f>K288+K345+K338</f>
        <v>2305368.74</v>
      </c>
      <c r="L287" s="463">
        <f t="shared" si="34"/>
        <v>5615781.26</v>
      </c>
    </row>
    <row r="288" spans="1:12" ht="13.5" customHeight="1">
      <c r="A288" s="15"/>
      <c r="B288" s="474" t="s">
        <v>28</v>
      </c>
      <c r="C288" s="12"/>
      <c r="D288" s="14" t="s">
        <v>171</v>
      </c>
      <c r="E288" s="14" t="s">
        <v>57</v>
      </c>
      <c r="F288" s="14" t="s">
        <v>11</v>
      </c>
      <c r="G288" s="485" t="s">
        <v>296</v>
      </c>
      <c r="H288" s="14" t="s">
        <v>85</v>
      </c>
      <c r="I288" s="14" t="s">
        <v>85</v>
      </c>
      <c r="J288" s="467">
        <f>J289+J308+J317+J327+J300</f>
        <v>7419000</v>
      </c>
      <c r="K288" s="467">
        <f>K289+K308+K317+K327</f>
        <v>2305368.74</v>
      </c>
      <c r="L288" s="463">
        <f>J288-K288</f>
        <v>5113631.26</v>
      </c>
    </row>
    <row r="289" spans="1:12" ht="12.75">
      <c r="A289" s="15"/>
      <c r="B289" s="486" t="s">
        <v>186</v>
      </c>
      <c r="C289" s="12"/>
      <c r="D289" s="14" t="s">
        <v>171</v>
      </c>
      <c r="E289" s="14" t="s">
        <v>57</v>
      </c>
      <c r="F289" s="14" t="s">
        <v>11</v>
      </c>
      <c r="G289" s="485" t="s">
        <v>297</v>
      </c>
      <c r="H289" s="14" t="s">
        <v>85</v>
      </c>
      <c r="I289" s="14" t="s">
        <v>85</v>
      </c>
      <c r="J289" s="467">
        <f aca="true" t="shared" si="35" ref="J289:K292">J290</f>
        <v>4161900</v>
      </c>
      <c r="K289" s="467">
        <f>K290+K300</f>
        <v>802006.78</v>
      </c>
      <c r="L289" s="463">
        <f t="shared" si="34"/>
        <v>3359893.2199999997</v>
      </c>
    </row>
    <row r="290" spans="1:12" ht="24">
      <c r="A290" s="15"/>
      <c r="B290" s="459" t="s">
        <v>19</v>
      </c>
      <c r="C290" s="28"/>
      <c r="D290" s="15" t="s">
        <v>171</v>
      </c>
      <c r="E290" s="15" t="s">
        <v>57</v>
      </c>
      <c r="F290" s="15" t="s">
        <v>11</v>
      </c>
      <c r="G290" s="487" t="s">
        <v>297</v>
      </c>
      <c r="H290" s="15" t="s">
        <v>157</v>
      </c>
      <c r="I290" s="15" t="s">
        <v>85</v>
      </c>
      <c r="J290" s="469">
        <f t="shared" si="35"/>
        <v>4161900</v>
      </c>
      <c r="K290" s="469">
        <f t="shared" si="35"/>
        <v>802006.78</v>
      </c>
      <c r="L290" s="461">
        <f t="shared" si="34"/>
        <v>3359893.2199999997</v>
      </c>
    </row>
    <row r="291" spans="1:12" ht="24">
      <c r="A291" s="15"/>
      <c r="B291" s="459" t="s">
        <v>20</v>
      </c>
      <c r="C291" s="28"/>
      <c r="D291" s="15" t="s">
        <v>171</v>
      </c>
      <c r="E291" s="15" t="s">
        <v>57</v>
      </c>
      <c r="F291" s="15" t="s">
        <v>11</v>
      </c>
      <c r="G291" s="487" t="s">
        <v>297</v>
      </c>
      <c r="H291" s="15" t="s">
        <v>21</v>
      </c>
      <c r="I291" s="15" t="s">
        <v>85</v>
      </c>
      <c r="J291" s="469">
        <f t="shared" si="35"/>
        <v>4161900</v>
      </c>
      <c r="K291" s="469">
        <f t="shared" si="35"/>
        <v>802006.78</v>
      </c>
      <c r="L291" s="461">
        <f t="shared" si="34"/>
        <v>3359893.2199999997</v>
      </c>
    </row>
    <row r="292" spans="1:12" ht="24">
      <c r="A292" s="15"/>
      <c r="B292" s="459" t="s">
        <v>22</v>
      </c>
      <c r="C292" s="12"/>
      <c r="D292" s="15" t="s">
        <v>171</v>
      </c>
      <c r="E292" s="15" t="s">
        <v>57</v>
      </c>
      <c r="F292" s="15" t="s">
        <v>11</v>
      </c>
      <c r="G292" s="487" t="s">
        <v>297</v>
      </c>
      <c r="H292" s="15" t="s">
        <v>23</v>
      </c>
      <c r="I292" s="15" t="s">
        <v>85</v>
      </c>
      <c r="J292" s="469">
        <f t="shared" si="35"/>
        <v>4161900</v>
      </c>
      <c r="K292" s="469">
        <f t="shared" si="35"/>
        <v>802006.78</v>
      </c>
      <c r="L292" s="461">
        <f t="shared" si="34"/>
        <v>3359893.2199999997</v>
      </c>
    </row>
    <row r="293" spans="1:12" ht="12.75">
      <c r="A293" s="15"/>
      <c r="B293" s="28" t="s">
        <v>160</v>
      </c>
      <c r="C293" s="28"/>
      <c r="D293" s="15" t="s">
        <v>171</v>
      </c>
      <c r="E293" s="15" t="s">
        <v>57</v>
      </c>
      <c r="F293" s="15" t="s">
        <v>11</v>
      </c>
      <c r="G293" s="487" t="s">
        <v>297</v>
      </c>
      <c r="H293" s="15" t="s">
        <v>23</v>
      </c>
      <c r="I293" s="15" t="s">
        <v>157</v>
      </c>
      <c r="J293" s="469">
        <f>J294+J298</f>
        <v>4161900</v>
      </c>
      <c r="K293" s="469">
        <f>K294+K298</f>
        <v>802006.78</v>
      </c>
      <c r="L293" s="461">
        <f t="shared" si="34"/>
        <v>3359893.2199999997</v>
      </c>
    </row>
    <row r="294" spans="1:12" ht="12.75">
      <c r="A294" s="15"/>
      <c r="B294" s="28" t="s">
        <v>164</v>
      </c>
      <c r="C294" s="28"/>
      <c r="D294" s="15" t="s">
        <v>171</v>
      </c>
      <c r="E294" s="15" t="s">
        <v>57</v>
      </c>
      <c r="F294" s="15" t="s">
        <v>11</v>
      </c>
      <c r="G294" s="487" t="s">
        <v>297</v>
      </c>
      <c r="H294" s="15" t="s">
        <v>23</v>
      </c>
      <c r="I294" s="15" t="s">
        <v>82</v>
      </c>
      <c r="J294" s="469">
        <f>J296+J295+J297</f>
        <v>4111900</v>
      </c>
      <c r="K294" s="469">
        <f>K296+K295+K297</f>
        <v>752006.78</v>
      </c>
      <c r="L294" s="461">
        <f t="shared" si="34"/>
        <v>3359893.2199999997</v>
      </c>
    </row>
    <row r="295" spans="1:12" ht="12.75">
      <c r="A295" s="15"/>
      <c r="B295" s="459" t="s">
        <v>165</v>
      </c>
      <c r="C295" s="28"/>
      <c r="D295" s="15" t="s">
        <v>171</v>
      </c>
      <c r="E295" s="15" t="s">
        <v>57</v>
      </c>
      <c r="F295" s="15" t="s">
        <v>11</v>
      </c>
      <c r="G295" s="487" t="s">
        <v>297</v>
      </c>
      <c r="H295" s="15" t="s">
        <v>23</v>
      </c>
      <c r="I295" s="15" t="s">
        <v>95</v>
      </c>
      <c r="J295" s="469">
        <v>1061900</v>
      </c>
      <c r="K295" s="499">
        <v>399876.09</v>
      </c>
      <c r="L295" s="461">
        <f t="shared" si="34"/>
        <v>662023.9099999999</v>
      </c>
    </row>
    <row r="296" spans="1:12" ht="12.75">
      <c r="A296" s="15"/>
      <c r="B296" s="28" t="s">
        <v>166</v>
      </c>
      <c r="C296" s="28"/>
      <c r="D296" s="15" t="s">
        <v>171</v>
      </c>
      <c r="E296" s="15" t="s">
        <v>57</v>
      </c>
      <c r="F296" s="15" t="s">
        <v>11</v>
      </c>
      <c r="G296" s="487" t="s">
        <v>297</v>
      </c>
      <c r="H296" s="15" t="s">
        <v>23</v>
      </c>
      <c r="I296" s="15" t="s">
        <v>96</v>
      </c>
      <c r="J296" s="469">
        <v>2950000</v>
      </c>
      <c r="K296" s="469">
        <v>252210.69</v>
      </c>
      <c r="L296" s="461">
        <f>J296-K296</f>
        <v>2697789.31</v>
      </c>
    </row>
    <row r="297" spans="1:12" ht="12.75">
      <c r="A297" s="15"/>
      <c r="B297" s="28" t="s">
        <v>167</v>
      </c>
      <c r="C297" s="28"/>
      <c r="D297" s="15" t="s">
        <v>171</v>
      </c>
      <c r="E297" s="15" t="s">
        <v>57</v>
      </c>
      <c r="F297" s="15" t="s">
        <v>11</v>
      </c>
      <c r="G297" s="487" t="s">
        <v>297</v>
      </c>
      <c r="H297" s="15" t="s">
        <v>23</v>
      </c>
      <c r="I297" s="15" t="s">
        <v>83</v>
      </c>
      <c r="J297" s="469">
        <v>100000</v>
      </c>
      <c r="K297" s="469">
        <v>99920</v>
      </c>
      <c r="L297" s="461">
        <f>J297-K297</f>
        <v>80</v>
      </c>
    </row>
    <row r="298" spans="1:12" ht="12.75">
      <c r="A298" s="15"/>
      <c r="B298" s="28" t="s">
        <v>87</v>
      </c>
      <c r="C298" s="28"/>
      <c r="D298" s="15" t="s">
        <v>171</v>
      </c>
      <c r="E298" s="15" t="s">
        <v>57</v>
      </c>
      <c r="F298" s="15" t="s">
        <v>11</v>
      </c>
      <c r="G298" s="487" t="s">
        <v>297</v>
      </c>
      <c r="H298" s="15" t="s">
        <v>23</v>
      </c>
      <c r="I298" s="15" t="s">
        <v>73</v>
      </c>
      <c r="J298" s="469">
        <f>J299</f>
        <v>50000</v>
      </c>
      <c r="K298" s="469">
        <f>K299</f>
        <v>50000</v>
      </c>
      <c r="L298" s="461">
        <f t="shared" si="34"/>
        <v>0</v>
      </c>
    </row>
    <row r="299" spans="1:12" ht="12.75">
      <c r="A299" s="15"/>
      <c r="B299" s="28" t="s">
        <v>178</v>
      </c>
      <c r="C299" s="28"/>
      <c r="D299" s="15" t="s">
        <v>171</v>
      </c>
      <c r="E299" s="15" t="s">
        <v>57</v>
      </c>
      <c r="F299" s="15" t="s">
        <v>11</v>
      </c>
      <c r="G299" s="487" t="s">
        <v>297</v>
      </c>
      <c r="H299" s="15" t="s">
        <v>23</v>
      </c>
      <c r="I299" s="15" t="s">
        <v>86</v>
      </c>
      <c r="J299" s="469">
        <v>50000</v>
      </c>
      <c r="K299" s="499">
        <v>50000</v>
      </c>
      <c r="L299" s="461">
        <f t="shared" si="34"/>
        <v>0</v>
      </c>
    </row>
    <row r="300" spans="1:12" ht="25.5">
      <c r="A300" s="15"/>
      <c r="B300" s="12" t="s">
        <v>2</v>
      </c>
      <c r="C300" s="12"/>
      <c r="D300" s="14" t="s">
        <v>171</v>
      </c>
      <c r="E300" s="14" t="s">
        <v>57</v>
      </c>
      <c r="F300" s="14" t="s">
        <v>11</v>
      </c>
      <c r="G300" s="485" t="s">
        <v>224</v>
      </c>
      <c r="H300" s="14" t="s">
        <v>85</v>
      </c>
      <c r="I300" s="14" t="s">
        <v>85</v>
      </c>
      <c r="J300" s="467">
        <f aca="true" t="shared" si="36" ref="J300:K303">J301</f>
        <v>38100</v>
      </c>
      <c r="K300" s="501">
        <f t="shared" si="36"/>
        <v>0</v>
      </c>
      <c r="L300" s="463">
        <f t="shared" si="34"/>
        <v>38100</v>
      </c>
    </row>
    <row r="301" spans="1:12" ht="12.75">
      <c r="A301" s="15"/>
      <c r="B301" s="543" t="s">
        <v>28</v>
      </c>
      <c r="C301" s="28"/>
      <c r="D301" s="15" t="s">
        <v>171</v>
      </c>
      <c r="E301" s="15" t="s">
        <v>57</v>
      </c>
      <c r="F301" s="15" t="s">
        <v>11</v>
      </c>
      <c r="G301" s="487" t="s">
        <v>229</v>
      </c>
      <c r="H301" s="15" t="s">
        <v>85</v>
      </c>
      <c r="I301" s="15" t="s">
        <v>85</v>
      </c>
      <c r="J301" s="469">
        <f t="shared" si="36"/>
        <v>38100</v>
      </c>
      <c r="K301" s="499">
        <f t="shared" si="36"/>
        <v>0</v>
      </c>
      <c r="L301" s="461">
        <f t="shared" si="34"/>
        <v>38100</v>
      </c>
    </row>
    <row r="302" spans="1:12" ht="12.75">
      <c r="A302" s="15"/>
      <c r="B302" s="544" t="s">
        <v>186</v>
      </c>
      <c r="C302" s="28"/>
      <c r="D302" s="15" t="s">
        <v>171</v>
      </c>
      <c r="E302" s="15" t="s">
        <v>57</v>
      </c>
      <c r="F302" s="15" t="s">
        <v>11</v>
      </c>
      <c r="G302" s="487" t="s">
        <v>457</v>
      </c>
      <c r="H302" s="15" t="s">
        <v>85</v>
      </c>
      <c r="I302" s="15" t="s">
        <v>85</v>
      </c>
      <c r="J302" s="469">
        <f t="shared" si="36"/>
        <v>38100</v>
      </c>
      <c r="K302" s="499">
        <f t="shared" si="36"/>
        <v>0</v>
      </c>
      <c r="L302" s="461">
        <f t="shared" si="34"/>
        <v>38100</v>
      </c>
    </row>
    <row r="303" spans="1:12" ht="12.75">
      <c r="A303" s="15"/>
      <c r="B303" s="477" t="s">
        <v>24</v>
      </c>
      <c r="C303" s="28"/>
      <c r="D303" s="15" t="s">
        <v>171</v>
      </c>
      <c r="E303" s="15" t="s">
        <v>57</v>
      </c>
      <c r="F303" s="15" t="s">
        <v>11</v>
      </c>
      <c r="G303" s="487" t="s">
        <v>457</v>
      </c>
      <c r="H303" s="15" t="s">
        <v>25</v>
      </c>
      <c r="I303" s="15" t="s">
        <v>85</v>
      </c>
      <c r="J303" s="469">
        <f t="shared" si="36"/>
        <v>38100</v>
      </c>
      <c r="K303" s="499">
        <f t="shared" si="36"/>
        <v>0</v>
      </c>
      <c r="L303" s="461">
        <f t="shared" si="34"/>
        <v>38100</v>
      </c>
    </row>
    <row r="304" spans="1:12" ht="12.75">
      <c r="A304" s="15"/>
      <c r="B304" s="477" t="s">
        <v>26</v>
      </c>
      <c r="C304" s="28"/>
      <c r="D304" s="15" t="s">
        <v>171</v>
      </c>
      <c r="E304" s="15" t="s">
        <v>57</v>
      </c>
      <c r="F304" s="15" t="s">
        <v>11</v>
      </c>
      <c r="G304" s="487" t="s">
        <v>457</v>
      </c>
      <c r="H304" s="15" t="s">
        <v>27</v>
      </c>
      <c r="I304" s="15" t="s">
        <v>85</v>
      </c>
      <c r="J304" s="469">
        <f>J306</f>
        <v>38100</v>
      </c>
      <c r="K304" s="499">
        <f>K306</f>
        <v>0</v>
      </c>
      <c r="L304" s="461">
        <f t="shared" si="34"/>
        <v>38100</v>
      </c>
    </row>
    <row r="305" spans="1:12" ht="12.75">
      <c r="A305" s="15"/>
      <c r="B305" s="477" t="s">
        <v>460</v>
      </c>
      <c r="C305" s="28"/>
      <c r="D305" s="15" t="s">
        <v>171</v>
      </c>
      <c r="E305" s="15" t="s">
        <v>57</v>
      </c>
      <c r="F305" s="15" t="s">
        <v>11</v>
      </c>
      <c r="G305" s="487" t="s">
        <v>457</v>
      </c>
      <c r="H305" s="15" t="s">
        <v>248</v>
      </c>
      <c r="I305" s="15" t="s">
        <v>85</v>
      </c>
      <c r="J305" s="469">
        <f>J306</f>
        <v>38100</v>
      </c>
      <c r="K305" s="499">
        <f>K306</f>
        <v>0</v>
      </c>
      <c r="L305" s="461">
        <f>J305-K305</f>
        <v>38100</v>
      </c>
    </row>
    <row r="306" spans="1:12" ht="12.75">
      <c r="A306" s="15"/>
      <c r="B306" s="28" t="s">
        <v>160</v>
      </c>
      <c r="C306" s="28"/>
      <c r="D306" s="15" t="s">
        <v>171</v>
      </c>
      <c r="E306" s="15" t="s">
        <v>57</v>
      </c>
      <c r="F306" s="15" t="s">
        <v>11</v>
      </c>
      <c r="G306" s="487" t="s">
        <v>457</v>
      </c>
      <c r="H306" s="15" t="s">
        <v>248</v>
      </c>
      <c r="I306" s="15" t="s">
        <v>157</v>
      </c>
      <c r="J306" s="469">
        <f>J307</f>
        <v>38100</v>
      </c>
      <c r="K306" s="499">
        <f>K307</f>
        <v>0</v>
      </c>
      <c r="L306" s="461">
        <f t="shared" si="34"/>
        <v>38100</v>
      </c>
    </row>
    <row r="307" spans="1:12" ht="12.75">
      <c r="A307" s="15"/>
      <c r="B307" s="28" t="s">
        <v>168</v>
      </c>
      <c r="C307" s="28"/>
      <c r="D307" s="15" t="s">
        <v>171</v>
      </c>
      <c r="E307" s="15" t="s">
        <v>57</v>
      </c>
      <c r="F307" s="15" t="s">
        <v>11</v>
      </c>
      <c r="G307" s="487" t="s">
        <v>457</v>
      </c>
      <c r="H307" s="15" t="s">
        <v>248</v>
      </c>
      <c r="I307" s="15" t="s">
        <v>99</v>
      </c>
      <c r="J307" s="469">
        <v>38100</v>
      </c>
      <c r="K307" s="499">
        <v>0</v>
      </c>
      <c r="L307" s="461">
        <f t="shared" si="34"/>
        <v>38100</v>
      </c>
    </row>
    <row r="308" spans="1:12" ht="12.75">
      <c r="A308" s="15"/>
      <c r="B308" s="488" t="s">
        <v>195</v>
      </c>
      <c r="C308" s="12"/>
      <c r="D308" s="14" t="s">
        <v>171</v>
      </c>
      <c r="E308" s="14" t="s">
        <v>57</v>
      </c>
      <c r="F308" s="14" t="s">
        <v>11</v>
      </c>
      <c r="G308" s="485" t="s">
        <v>298</v>
      </c>
      <c r="H308" s="14" t="s">
        <v>85</v>
      </c>
      <c r="I308" s="14" t="s">
        <v>85</v>
      </c>
      <c r="J308" s="467">
        <f aca="true" t="shared" si="37" ref="J308:K310">J309</f>
        <v>420000</v>
      </c>
      <c r="K308" s="467">
        <f t="shared" si="37"/>
        <v>120000</v>
      </c>
      <c r="L308" s="463">
        <f t="shared" si="34"/>
        <v>300000</v>
      </c>
    </row>
    <row r="309" spans="1:12" ht="24">
      <c r="A309" s="15"/>
      <c r="B309" s="459" t="s">
        <v>19</v>
      </c>
      <c r="C309" s="12"/>
      <c r="D309" s="15" t="s">
        <v>171</v>
      </c>
      <c r="E309" s="15" t="s">
        <v>57</v>
      </c>
      <c r="F309" s="15" t="s">
        <v>11</v>
      </c>
      <c r="G309" s="487" t="s">
        <v>298</v>
      </c>
      <c r="H309" s="15" t="s">
        <v>157</v>
      </c>
      <c r="I309" s="15" t="s">
        <v>85</v>
      </c>
      <c r="J309" s="469">
        <f t="shared" si="37"/>
        <v>420000</v>
      </c>
      <c r="K309" s="469">
        <f t="shared" si="37"/>
        <v>120000</v>
      </c>
      <c r="L309" s="461">
        <f t="shared" si="34"/>
        <v>300000</v>
      </c>
    </row>
    <row r="310" spans="1:12" ht="24">
      <c r="A310" s="15"/>
      <c r="B310" s="459" t="s">
        <v>20</v>
      </c>
      <c r="C310" s="28"/>
      <c r="D310" s="15" t="s">
        <v>171</v>
      </c>
      <c r="E310" s="15" t="s">
        <v>57</v>
      </c>
      <c r="F310" s="15" t="s">
        <v>11</v>
      </c>
      <c r="G310" s="487" t="s">
        <v>298</v>
      </c>
      <c r="H310" s="15" t="s">
        <v>21</v>
      </c>
      <c r="I310" s="15" t="s">
        <v>85</v>
      </c>
      <c r="J310" s="469">
        <f t="shared" si="37"/>
        <v>420000</v>
      </c>
      <c r="K310" s="469">
        <f t="shared" si="37"/>
        <v>120000</v>
      </c>
      <c r="L310" s="461">
        <f t="shared" si="34"/>
        <v>300000</v>
      </c>
    </row>
    <row r="311" spans="1:12" ht="24">
      <c r="A311" s="15"/>
      <c r="B311" s="459" t="s">
        <v>22</v>
      </c>
      <c r="C311" s="28"/>
      <c r="D311" s="15" t="s">
        <v>171</v>
      </c>
      <c r="E311" s="15" t="s">
        <v>57</v>
      </c>
      <c r="F311" s="15" t="s">
        <v>11</v>
      </c>
      <c r="G311" s="487" t="s">
        <v>298</v>
      </c>
      <c r="H311" s="15" t="s">
        <v>23</v>
      </c>
      <c r="I311" s="15" t="s">
        <v>85</v>
      </c>
      <c r="J311" s="469">
        <f>J312+J315</f>
        <v>420000</v>
      </c>
      <c r="K311" s="469">
        <f>K312+K315</f>
        <v>120000</v>
      </c>
      <c r="L311" s="461">
        <f t="shared" si="34"/>
        <v>300000</v>
      </c>
    </row>
    <row r="312" spans="1:12" ht="12.75">
      <c r="A312" s="15"/>
      <c r="B312" s="28" t="s">
        <v>160</v>
      </c>
      <c r="C312" s="28"/>
      <c r="D312" s="15" t="s">
        <v>171</v>
      </c>
      <c r="E312" s="15" t="s">
        <v>57</v>
      </c>
      <c r="F312" s="15" t="s">
        <v>11</v>
      </c>
      <c r="G312" s="487" t="s">
        <v>298</v>
      </c>
      <c r="H312" s="15" t="s">
        <v>23</v>
      </c>
      <c r="I312" s="15" t="s">
        <v>157</v>
      </c>
      <c r="J312" s="469">
        <f>J314</f>
        <v>300000</v>
      </c>
      <c r="K312" s="469">
        <f>K314</f>
        <v>0</v>
      </c>
      <c r="L312" s="461">
        <f t="shared" si="34"/>
        <v>300000</v>
      </c>
    </row>
    <row r="313" spans="1:12" ht="12.75">
      <c r="A313" s="15"/>
      <c r="B313" s="28" t="s">
        <v>164</v>
      </c>
      <c r="C313" s="28"/>
      <c r="D313" s="15" t="s">
        <v>171</v>
      </c>
      <c r="E313" s="15" t="s">
        <v>57</v>
      </c>
      <c r="F313" s="15" t="s">
        <v>11</v>
      </c>
      <c r="G313" s="487" t="s">
        <v>298</v>
      </c>
      <c r="H313" s="15" t="s">
        <v>23</v>
      </c>
      <c r="I313" s="15" t="s">
        <v>82</v>
      </c>
      <c r="J313" s="469">
        <f>J314</f>
        <v>300000</v>
      </c>
      <c r="K313" s="469">
        <f>K314</f>
        <v>0</v>
      </c>
      <c r="L313" s="461">
        <f t="shared" si="34"/>
        <v>300000</v>
      </c>
    </row>
    <row r="314" spans="1:12" ht="12.75">
      <c r="A314" s="15"/>
      <c r="B314" s="28" t="s">
        <v>166</v>
      </c>
      <c r="C314" s="28"/>
      <c r="D314" s="15" t="s">
        <v>171</v>
      </c>
      <c r="E314" s="15" t="s">
        <v>57</v>
      </c>
      <c r="F314" s="15" t="s">
        <v>11</v>
      </c>
      <c r="G314" s="487" t="s">
        <v>298</v>
      </c>
      <c r="H314" s="15" t="s">
        <v>23</v>
      </c>
      <c r="I314" s="15" t="s">
        <v>96</v>
      </c>
      <c r="J314" s="469">
        <v>300000</v>
      </c>
      <c r="K314" s="499">
        <v>0</v>
      </c>
      <c r="L314" s="461">
        <f t="shared" si="34"/>
        <v>300000</v>
      </c>
    </row>
    <row r="315" spans="1:12" ht="12.75">
      <c r="A315" s="15"/>
      <c r="B315" s="28" t="s">
        <v>87</v>
      </c>
      <c r="C315" s="28"/>
      <c r="D315" s="15" t="s">
        <v>171</v>
      </c>
      <c r="E315" s="15" t="s">
        <v>57</v>
      </c>
      <c r="F315" s="15" t="s">
        <v>11</v>
      </c>
      <c r="G315" s="487" t="s">
        <v>298</v>
      </c>
      <c r="H315" s="15" t="s">
        <v>23</v>
      </c>
      <c r="I315" s="15" t="s">
        <v>73</v>
      </c>
      <c r="J315" s="469">
        <f>J316</f>
        <v>120000</v>
      </c>
      <c r="K315" s="469">
        <f>K316</f>
        <v>120000</v>
      </c>
      <c r="L315" s="461">
        <f t="shared" si="34"/>
        <v>0</v>
      </c>
    </row>
    <row r="316" spans="1:12" ht="12.75">
      <c r="A316" s="15"/>
      <c r="B316" s="28" t="s">
        <v>178</v>
      </c>
      <c r="C316" s="12"/>
      <c r="D316" s="15" t="s">
        <v>171</v>
      </c>
      <c r="E316" s="15" t="s">
        <v>57</v>
      </c>
      <c r="F316" s="15" t="s">
        <v>11</v>
      </c>
      <c r="G316" s="487" t="s">
        <v>298</v>
      </c>
      <c r="H316" s="15" t="s">
        <v>23</v>
      </c>
      <c r="I316" s="15" t="s">
        <v>86</v>
      </c>
      <c r="J316" s="469">
        <v>120000</v>
      </c>
      <c r="K316" s="499">
        <v>120000</v>
      </c>
      <c r="L316" s="461">
        <f t="shared" si="34"/>
        <v>0</v>
      </c>
    </row>
    <row r="317" spans="1:12" ht="12.75">
      <c r="A317" s="15"/>
      <c r="B317" s="488" t="s">
        <v>187</v>
      </c>
      <c r="C317" s="12"/>
      <c r="D317" s="14" t="s">
        <v>171</v>
      </c>
      <c r="E317" s="14" t="s">
        <v>57</v>
      </c>
      <c r="F317" s="14" t="s">
        <v>11</v>
      </c>
      <c r="G317" s="485" t="s">
        <v>299</v>
      </c>
      <c r="H317" s="14" t="s">
        <v>85</v>
      </c>
      <c r="I317" s="14" t="s">
        <v>85</v>
      </c>
      <c r="J317" s="467">
        <f aca="true" t="shared" si="38" ref="J317:K319">J318</f>
        <v>950000</v>
      </c>
      <c r="K317" s="467">
        <f t="shared" si="38"/>
        <v>415739.18</v>
      </c>
      <c r="L317" s="463">
        <f t="shared" si="34"/>
        <v>534260.8200000001</v>
      </c>
    </row>
    <row r="318" spans="1:12" ht="24">
      <c r="A318" s="15"/>
      <c r="B318" s="459" t="s">
        <v>19</v>
      </c>
      <c r="C318" s="28"/>
      <c r="D318" s="15" t="s">
        <v>171</v>
      </c>
      <c r="E318" s="15" t="s">
        <v>57</v>
      </c>
      <c r="F318" s="15" t="s">
        <v>11</v>
      </c>
      <c r="G318" s="487" t="s">
        <v>299</v>
      </c>
      <c r="H318" s="15" t="s">
        <v>157</v>
      </c>
      <c r="I318" s="15" t="s">
        <v>85</v>
      </c>
      <c r="J318" s="469">
        <f t="shared" si="38"/>
        <v>950000</v>
      </c>
      <c r="K318" s="469">
        <f t="shared" si="38"/>
        <v>415739.18</v>
      </c>
      <c r="L318" s="461">
        <f t="shared" si="34"/>
        <v>534260.8200000001</v>
      </c>
    </row>
    <row r="319" spans="1:12" ht="24">
      <c r="A319" s="15"/>
      <c r="B319" s="459" t="s">
        <v>20</v>
      </c>
      <c r="C319" s="28"/>
      <c r="D319" s="15" t="s">
        <v>171</v>
      </c>
      <c r="E319" s="15" t="s">
        <v>57</v>
      </c>
      <c r="F319" s="15" t="s">
        <v>11</v>
      </c>
      <c r="G319" s="487" t="s">
        <v>299</v>
      </c>
      <c r="H319" s="15" t="s">
        <v>21</v>
      </c>
      <c r="I319" s="15" t="s">
        <v>85</v>
      </c>
      <c r="J319" s="469">
        <f t="shared" si="38"/>
        <v>950000</v>
      </c>
      <c r="K319" s="469">
        <f t="shared" si="38"/>
        <v>415739.18</v>
      </c>
      <c r="L319" s="461">
        <f t="shared" si="34"/>
        <v>534260.8200000001</v>
      </c>
    </row>
    <row r="320" spans="1:12" ht="24">
      <c r="A320" s="15"/>
      <c r="B320" s="459" t="s">
        <v>22</v>
      </c>
      <c r="C320" s="28"/>
      <c r="D320" s="15" t="s">
        <v>171</v>
      </c>
      <c r="E320" s="15" t="s">
        <v>57</v>
      </c>
      <c r="F320" s="15" t="s">
        <v>11</v>
      </c>
      <c r="G320" s="487" t="s">
        <v>299</v>
      </c>
      <c r="H320" s="15" t="s">
        <v>23</v>
      </c>
      <c r="I320" s="15" t="s">
        <v>85</v>
      </c>
      <c r="J320" s="469">
        <f>J321+J324</f>
        <v>950000</v>
      </c>
      <c r="K320" s="469">
        <f>K321+K324</f>
        <v>415739.18</v>
      </c>
      <c r="L320" s="461">
        <f t="shared" si="34"/>
        <v>534260.8200000001</v>
      </c>
    </row>
    <row r="321" spans="1:12" ht="12.75">
      <c r="A321" s="15"/>
      <c r="B321" s="28" t="s">
        <v>160</v>
      </c>
      <c r="C321" s="28"/>
      <c r="D321" s="15" t="s">
        <v>171</v>
      </c>
      <c r="E321" s="15" t="s">
        <v>57</v>
      </c>
      <c r="F321" s="15" t="s">
        <v>11</v>
      </c>
      <c r="G321" s="487" t="s">
        <v>299</v>
      </c>
      <c r="H321" s="15" t="s">
        <v>23</v>
      </c>
      <c r="I321" s="15" t="s">
        <v>157</v>
      </c>
      <c r="J321" s="469">
        <f>J323</f>
        <v>683000</v>
      </c>
      <c r="K321" s="469">
        <f>K323</f>
        <v>342739.18</v>
      </c>
      <c r="L321" s="461">
        <f t="shared" si="34"/>
        <v>340260.82</v>
      </c>
    </row>
    <row r="322" spans="1:12" ht="12.75">
      <c r="A322" s="15"/>
      <c r="B322" s="28" t="s">
        <v>164</v>
      </c>
      <c r="C322" s="28"/>
      <c r="D322" s="15" t="s">
        <v>171</v>
      </c>
      <c r="E322" s="15" t="s">
        <v>57</v>
      </c>
      <c r="F322" s="15" t="s">
        <v>11</v>
      </c>
      <c r="G322" s="487" t="s">
        <v>299</v>
      </c>
      <c r="H322" s="15" t="s">
        <v>23</v>
      </c>
      <c r="I322" s="15" t="s">
        <v>82</v>
      </c>
      <c r="J322" s="469">
        <f>J323</f>
        <v>683000</v>
      </c>
      <c r="K322" s="469">
        <f>K323</f>
        <v>342739.18</v>
      </c>
      <c r="L322" s="461">
        <f t="shared" si="34"/>
        <v>340260.82</v>
      </c>
    </row>
    <row r="323" spans="1:12" ht="12.75">
      <c r="A323" s="15"/>
      <c r="B323" s="28" t="s">
        <v>166</v>
      </c>
      <c r="C323" s="12"/>
      <c r="D323" s="15" t="s">
        <v>171</v>
      </c>
      <c r="E323" s="15" t="s">
        <v>57</v>
      </c>
      <c r="F323" s="15" t="s">
        <v>11</v>
      </c>
      <c r="G323" s="487" t="s">
        <v>299</v>
      </c>
      <c r="H323" s="15" t="s">
        <v>23</v>
      </c>
      <c r="I323" s="15" t="s">
        <v>96</v>
      </c>
      <c r="J323" s="469">
        <v>683000</v>
      </c>
      <c r="K323" s="499">
        <v>342739.18</v>
      </c>
      <c r="L323" s="461">
        <f t="shared" si="34"/>
        <v>340260.82</v>
      </c>
    </row>
    <row r="324" spans="1:12" ht="12.75">
      <c r="A324" s="15"/>
      <c r="B324" s="28" t="s">
        <v>87</v>
      </c>
      <c r="C324" s="12"/>
      <c r="D324" s="15" t="s">
        <v>171</v>
      </c>
      <c r="E324" s="15" t="s">
        <v>57</v>
      </c>
      <c r="F324" s="15" t="s">
        <v>11</v>
      </c>
      <c r="G324" s="487" t="s">
        <v>299</v>
      </c>
      <c r="H324" s="15" t="s">
        <v>23</v>
      </c>
      <c r="I324" s="15" t="s">
        <v>73</v>
      </c>
      <c r="J324" s="469">
        <f>J326+J325</f>
        <v>267000</v>
      </c>
      <c r="K324" s="469">
        <f>K326+K325</f>
        <v>73000</v>
      </c>
      <c r="L324" s="461">
        <f t="shared" si="34"/>
        <v>194000</v>
      </c>
    </row>
    <row r="325" spans="1:12" ht="12.75">
      <c r="A325" s="15"/>
      <c r="B325" s="28" t="s">
        <v>169</v>
      </c>
      <c r="C325" s="12"/>
      <c r="D325" s="15" t="s">
        <v>171</v>
      </c>
      <c r="E325" s="15" t="s">
        <v>57</v>
      </c>
      <c r="F325" s="15" t="s">
        <v>11</v>
      </c>
      <c r="G325" s="487" t="s">
        <v>299</v>
      </c>
      <c r="H325" s="15" t="s">
        <v>23</v>
      </c>
      <c r="I325" s="15" t="s">
        <v>97</v>
      </c>
      <c r="J325" s="469">
        <v>67000</v>
      </c>
      <c r="K325" s="514">
        <v>67000</v>
      </c>
      <c r="L325" s="461">
        <f t="shared" si="34"/>
        <v>0</v>
      </c>
    </row>
    <row r="326" spans="1:12" ht="12.75">
      <c r="A326" s="15"/>
      <c r="B326" s="28" t="s">
        <v>178</v>
      </c>
      <c r="C326" s="12"/>
      <c r="D326" s="15" t="s">
        <v>171</v>
      </c>
      <c r="E326" s="15" t="s">
        <v>57</v>
      </c>
      <c r="F326" s="15" t="s">
        <v>11</v>
      </c>
      <c r="G326" s="487" t="s">
        <v>299</v>
      </c>
      <c r="H326" s="15" t="s">
        <v>23</v>
      </c>
      <c r="I326" s="15" t="s">
        <v>86</v>
      </c>
      <c r="J326" s="469">
        <v>200000</v>
      </c>
      <c r="K326" s="499">
        <v>6000</v>
      </c>
      <c r="L326" s="461">
        <f t="shared" si="34"/>
        <v>194000</v>
      </c>
    </row>
    <row r="327" spans="1:12" ht="12.75">
      <c r="A327" s="15"/>
      <c r="B327" s="489" t="s">
        <v>60</v>
      </c>
      <c r="C327" s="12"/>
      <c r="D327" s="14" t="s">
        <v>171</v>
      </c>
      <c r="E327" s="14" t="s">
        <v>57</v>
      </c>
      <c r="F327" s="14" t="s">
        <v>11</v>
      </c>
      <c r="G327" s="485" t="s">
        <v>300</v>
      </c>
      <c r="H327" s="14" t="s">
        <v>85</v>
      </c>
      <c r="I327" s="14" t="s">
        <v>85</v>
      </c>
      <c r="J327" s="467">
        <f aca="true" t="shared" si="39" ref="J327:K329">J328</f>
        <v>1849000</v>
      </c>
      <c r="K327" s="467">
        <f t="shared" si="39"/>
        <v>967622.78</v>
      </c>
      <c r="L327" s="463">
        <f t="shared" si="34"/>
        <v>881377.22</v>
      </c>
    </row>
    <row r="328" spans="1:12" ht="24">
      <c r="A328" s="15"/>
      <c r="B328" s="459" t="s">
        <v>19</v>
      </c>
      <c r="C328" s="12"/>
      <c r="D328" s="15" t="s">
        <v>171</v>
      </c>
      <c r="E328" s="15" t="s">
        <v>57</v>
      </c>
      <c r="F328" s="15" t="s">
        <v>11</v>
      </c>
      <c r="G328" s="487" t="s">
        <v>300</v>
      </c>
      <c r="H328" s="15" t="s">
        <v>157</v>
      </c>
      <c r="I328" s="15" t="s">
        <v>85</v>
      </c>
      <c r="J328" s="469">
        <f t="shared" si="39"/>
        <v>1849000</v>
      </c>
      <c r="K328" s="469">
        <f t="shared" si="39"/>
        <v>967622.78</v>
      </c>
      <c r="L328" s="461">
        <f t="shared" si="34"/>
        <v>881377.22</v>
      </c>
    </row>
    <row r="329" spans="1:12" ht="24">
      <c r="A329" s="15"/>
      <c r="B329" s="459" t="s">
        <v>20</v>
      </c>
      <c r="C329" s="12"/>
      <c r="D329" s="15" t="s">
        <v>171</v>
      </c>
      <c r="E329" s="15" t="s">
        <v>57</v>
      </c>
      <c r="F329" s="15" t="s">
        <v>11</v>
      </c>
      <c r="G329" s="487" t="s">
        <v>300</v>
      </c>
      <c r="H329" s="15" t="s">
        <v>21</v>
      </c>
      <c r="I329" s="15" t="s">
        <v>85</v>
      </c>
      <c r="J329" s="469">
        <f t="shared" si="39"/>
        <v>1849000</v>
      </c>
      <c r="K329" s="469">
        <f t="shared" si="39"/>
        <v>967622.78</v>
      </c>
      <c r="L329" s="461">
        <f t="shared" si="34"/>
        <v>881377.22</v>
      </c>
    </row>
    <row r="330" spans="1:12" ht="24">
      <c r="A330" s="15"/>
      <c r="B330" s="459" t="s">
        <v>22</v>
      </c>
      <c r="C330" s="12"/>
      <c r="D330" s="15" t="s">
        <v>171</v>
      </c>
      <c r="E330" s="15" t="s">
        <v>57</v>
      </c>
      <c r="F330" s="15" t="s">
        <v>11</v>
      </c>
      <c r="G330" s="487" t="s">
        <v>300</v>
      </c>
      <c r="H330" s="15" t="s">
        <v>23</v>
      </c>
      <c r="I330" s="15" t="s">
        <v>85</v>
      </c>
      <c r="J330" s="469">
        <f>J331+J335</f>
        <v>1849000</v>
      </c>
      <c r="K330" s="469">
        <f>K331+K335</f>
        <v>967622.78</v>
      </c>
      <c r="L330" s="461">
        <f t="shared" si="34"/>
        <v>881377.22</v>
      </c>
    </row>
    <row r="331" spans="1:12" ht="12.75">
      <c r="A331" s="15"/>
      <c r="B331" s="28" t="s">
        <v>160</v>
      </c>
      <c r="C331" s="12"/>
      <c r="D331" s="15" t="s">
        <v>171</v>
      </c>
      <c r="E331" s="15" t="s">
        <v>57</v>
      </c>
      <c r="F331" s="15" t="s">
        <v>11</v>
      </c>
      <c r="G331" s="487" t="s">
        <v>300</v>
      </c>
      <c r="H331" s="15" t="s">
        <v>23</v>
      </c>
      <c r="I331" s="15" t="s">
        <v>157</v>
      </c>
      <c r="J331" s="469">
        <f>J332</f>
        <v>1049000</v>
      </c>
      <c r="K331" s="469">
        <f>K332</f>
        <v>767622.78</v>
      </c>
      <c r="L331" s="461">
        <f t="shared" si="34"/>
        <v>281377.22</v>
      </c>
    </row>
    <row r="332" spans="1:12" ht="12.75">
      <c r="A332" s="15"/>
      <c r="B332" s="28" t="s">
        <v>164</v>
      </c>
      <c r="C332" s="493"/>
      <c r="D332" s="15" t="s">
        <v>171</v>
      </c>
      <c r="E332" s="15" t="s">
        <v>57</v>
      </c>
      <c r="F332" s="15" t="s">
        <v>11</v>
      </c>
      <c r="G332" s="487" t="s">
        <v>300</v>
      </c>
      <c r="H332" s="15" t="s">
        <v>23</v>
      </c>
      <c r="I332" s="15" t="s">
        <v>82</v>
      </c>
      <c r="J332" s="469">
        <f>J333+J334</f>
        <v>1049000</v>
      </c>
      <c r="K332" s="469">
        <f>K333</f>
        <v>767622.78</v>
      </c>
      <c r="L332" s="461">
        <f t="shared" si="34"/>
        <v>281377.22</v>
      </c>
    </row>
    <row r="333" spans="1:12" ht="12.75">
      <c r="A333" s="15"/>
      <c r="B333" s="28" t="s">
        <v>166</v>
      </c>
      <c r="C333" s="493"/>
      <c r="D333" s="15" t="s">
        <v>171</v>
      </c>
      <c r="E333" s="15" t="s">
        <v>57</v>
      </c>
      <c r="F333" s="15" t="s">
        <v>11</v>
      </c>
      <c r="G333" s="487" t="s">
        <v>300</v>
      </c>
      <c r="H333" s="15" t="s">
        <v>23</v>
      </c>
      <c r="I333" s="15" t="s">
        <v>96</v>
      </c>
      <c r="J333" s="469">
        <v>1034390</v>
      </c>
      <c r="K333" s="499">
        <v>767622.78</v>
      </c>
      <c r="L333" s="461">
        <f t="shared" si="34"/>
        <v>266767.22</v>
      </c>
    </row>
    <row r="334" spans="1:12" ht="12.75">
      <c r="A334" s="15"/>
      <c r="B334" s="28" t="s">
        <v>167</v>
      </c>
      <c r="C334" s="493"/>
      <c r="D334" s="15" t="s">
        <v>171</v>
      </c>
      <c r="E334" s="15" t="s">
        <v>57</v>
      </c>
      <c r="F334" s="15" t="s">
        <v>11</v>
      </c>
      <c r="G334" s="487" t="s">
        <v>300</v>
      </c>
      <c r="H334" s="15" t="s">
        <v>23</v>
      </c>
      <c r="I334" s="15" t="s">
        <v>83</v>
      </c>
      <c r="J334" s="469">
        <f>14610</f>
        <v>14610</v>
      </c>
      <c r="K334" s="499">
        <v>0</v>
      </c>
      <c r="L334" s="461">
        <f t="shared" si="34"/>
        <v>14610</v>
      </c>
    </row>
    <row r="335" spans="1:12" ht="12.75">
      <c r="A335" s="15"/>
      <c r="B335" s="28" t="s">
        <v>87</v>
      </c>
      <c r="C335" s="12"/>
      <c r="D335" s="15" t="s">
        <v>171</v>
      </c>
      <c r="E335" s="15" t="s">
        <v>57</v>
      </c>
      <c r="F335" s="15" t="s">
        <v>11</v>
      </c>
      <c r="G335" s="487" t="s">
        <v>300</v>
      </c>
      <c r="H335" s="15" t="s">
        <v>23</v>
      </c>
      <c r="I335" s="15" t="s">
        <v>73</v>
      </c>
      <c r="J335" s="469">
        <f>J336+J337</f>
        <v>800000</v>
      </c>
      <c r="K335" s="469">
        <f>K336+K337</f>
        <v>200000</v>
      </c>
      <c r="L335" s="461">
        <f t="shared" si="34"/>
        <v>600000</v>
      </c>
    </row>
    <row r="336" spans="1:12" ht="12.75">
      <c r="A336" s="15"/>
      <c r="B336" s="28" t="s">
        <v>169</v>
      </c>
      <c r="C336" s="12"/>
      <c r="D336" s="15" t="s">
        <v>171</v>
      </c>
      <c r="E336" s="15" t="s">
        <v>57</v>
      </c>
      <c r="F336" s="15" t="s">
        <v>11</v>
      </c>
      <c r="G336" s="487" t="s">
        <v>300</v>
      </c>
      <c r="H336" s="15" t="s">
        <v>23</v>
      </c>
      <c r="I336" s="15" t="s">
        <v>97</v>
      </c>
      <c r="J336" s="469">
        <v>600000</v>
      </c>
      <c r="K336" s="499">
        <v>0</v>
      </c>
      <c r="L336" s="461">
        <f t="shared" si="34"/>
        <v>600000</v>
      </c>
    </row>
    <row r="337" spans="1:12" ht="12.75">
      <c r="A337" s="15"/>
      <c r="B337" s="28" t="s">
        <v>178</v>
      </c>
      <c r="C337" s="12"/>
      <c r="D337" s="15" t="s">
        <v>171</v>
      </c>
      <c r="E337" s="15" t="s">
        <v>57</v>
      </c>
      <c r="F337" s="15" t="s">
        <v>11</v>
      </c>
      <c r="G337" s="487" t="s">
        <v>300</v>
      </c>
      <c r="H337" s="15" t="s">
        <v>23</v>
      </c>
      <c r="I337" s="15" t="s">
        <v>86</v>
      </c>
      <c r="J337" s="469">
        <f>230000-30000</f>
        <v>200000</v>
      </c>
      <c r="K337" s="499">
        <f>100000+100000</f>
        <v>200000</v>
      </c>
      <c r="L337" s="461">
        <f t="shared" si="34"/>
        <v>0</v>
      </c>
    </row>
    <row r="338" spans="1:12" ht="51">
      <c r="A338" s="15"/>
      <c r="B338" s="12" t="s">
        <v>449</v>
      </c>
      <c r="C338" s="12"/>
      <c r="D338" s="14" t="s">
        <v>171</v>
      </c>
      <c r="E338" s="14" t="s">
        <v>57</v>
      </c>
      <c r="F338" s="14" t="s">
        <v>11</v>
      </c>
      <c r="G338" s="485" t="s">
        <v>448</v>
      </c>
      <c r="H338" s="14" t="s">
        <v>85</v>
      </c>
      <c r="I338" s="14" t="s">
        <v>85</v>
      </c>
      <c r="J338" s="467">
        <f aca="true" t="shared" si="40" ref="J338:K343">J339</f>
        <v>391150</v>
      </c>
      <c r="K338" s="501">
        <f t="shared" si="40"/>
        <v>0</v>
      </c>
      <c r="L338" s="463">
        <f t="shared" si="34"/>
        <v>391150</v>
      </c>
    </row>
    <row r="339" spans="1:12" ht="38.25">
      <c r="A339" s="15"/>
      <c r="B339" s="28" t="s">
        <v>450</v>
      </c>
      <c r="C339" s="12"/>
      <c r="D339" s="15" t="s">
        <v>171</v>
      </c>
      <c r="E339" s="15" t="s">
        <v>57</v>
      </c>
      <c r="F339" s="15" t="s">
        <v>11</v>
      </c>
      <c r="G339" s="487" t="s">
        <v>447</v>
      </c>
      <c r="H339" s="15" t="s">
        <v>85</v>
      </c>
      <c r="I339" s="15" t="s">
        <v>85</v>
      </c>
      <c r="J339" s="469">
        <f t="shared" si="40"/>
        <v>391150</v>
      </c>
      <c r="K339" s="499">
        <f t="shared" si="40"/>
        <v>0</v>
      </c>
      <c r="L339" s="461">
        <f t="shared" si="34"/>
        <v>391150</v>
      </c>
    </row>
    <row r="340" spans="1:12" ht="24">
      <c r="A340" s="15"/>
      <c r="B340" s="459" t="s">
        <v>19</v>
      </c>
      <c r="C340" s="12"/>
      <c r="D340" s="15" t="s">
        <v>171</v>
      </c>
      <c r="E340" s="15" t="s">
        <v>57</v>
      </c>
      <c r="F340" s="15" t="s">
        <v>11</v>
      </c>
      <c r="G340" s="487" t="s">
        <v>447</v>
      </c>
      <c r="H340" s="15" t="s">
        <v>157</v>
      </c>
      <c r="I340" s="15" t="s">
        <v>85</v>
      </c>
      <c r="J340" s="469">
        <f t="shared" si="40"/>
        <v>391150</v>
      </c>
      <c r="K340" s="499">
        <f t="shared" si="40"/>
        <v>0</v>
      </c>
      <c r="L340" s="461">
        <f t="shared" si="34"/>
        <v>391150</v>
      </c>
    </row>
    <row r="341" spans="1:12" ht="24">
      <c r="A341" s="15"/>
      <c r="B341" s="459" t="s">
        <v>20</v>
      </c>
      <c r="C341" s="12"/>
      <c r="D341" s="15" t="s">
        <v>171</v>
      </c>
      <c r="E341" s="15" t="s">
        <v>57</v>
      </c>
      <c r="F341" s="15" t="s">
        <v>11</v>
      </c>
      <c r="G341" s="487" t="s">
        <v>447</v>
      </c>
      <c r="H341" s="15" t="s">
        <v>21</v>
      </c>
      <c r="I341" s="15" t="s">
        <v>85</v>
      </c>
      <c r="J341" s="469">
        <f t="shared" si="40"/>
        <v>391150</v>
      </c>
      <c r="K341" s="499">
        <f t="shared" si="40"/>
        <v>0</v>
      </c>
      <c r="L341" s="461">
        <f t="shared" si="34"/>
        <v>391150</v>
      </c>
    </row>
    <row r="342" spans="1:12" ht="24">
      <c r="A342" s="15"/>
      <c r="B342" s="459" t="s">
        <v>22</v>
      </c>
      <c r="C342" s="12"/>
      <c r="D342" s="15" t="s">
        <v>171</v>
      </c>
      <c r="E342" s="15" t="s">
        <v>57</v>
      </c>
      <c r="F342" s="15" t="s">
        <v>11</v>
      </c>
      <c r="G342" s="487" t="s">
        <v>447</v>
      </c>
      <c r="H342" s="15" t="s">
        <v>23</v>
      </c>
      <c r="I342" s="15" t="s">
        <v>85</v>
      </c>
      <c r="J342" s="469">
        <f t="shared" si="40"/>
        <v>391150</v>
      </c>
      <c r="K342" s="499">
        <f t="shared" si="40"/>
        <v>0</v>
      </c>
      <c r="L342" s="461">
        <f t="shared" si="34"/>
        <v>391150</v>
      </c>
    </row>
    <row r="343" spans="1:12" ht="12.75">
      <c r="A343" s="15"/>
      <c r="B343" s="28" t="s">
        <v>87</v>
      </c>
      <c r="C343" s="12"/>
      <c r="D343" s="15" t="s">
        <v>171</v>
      </c>
      <c r="E343" s="15" t="s">
        <v>57</v>
      </c>
      <c r="F343" s="15" t="s">
        <v>11</v>
      </c>
      <c r="G343" s="487" t="s">
        <v>447</v>
      </c>
      <c r="H343" s="15" t="s">
        <v>23</v>
      </c>
      <c r="I343" s="15" t="s">
        <v>73</v>
      </c>
      <c r="J343" s="469">
        <f t="shared" si="40"/>
        <v>391150</v>
      </c>
      <c r="K343" s="499">
        <f t="shared" si="40"/>
        <v>0</v>
      </c>
      <c r="L343" s="461">
        <f t="shared" si="34"/>
        <v>391150</v>
      </c>
    </row>
    <row r="344" spans="1:12" ht="12.75">
      <c r="A344" s="15"/>
      <c r="B344" s="28" t="s">
        <v>169</v>
      </c>
      <c r="C344" s="12"/>
      <c r="D344" s="15" t="s">
        <v>171</v>
      </c>
      <c r="E344" s="15" t="s">
        <v>57</v>
      </c>
      <c r="F344" s="15" t="s">
        <v>11</v>
      </c>
      <c r="G344" s="487" t="s">
        <v>447</v>
      </c>
      <c r="H344" s="15" t="s">
        <v>23</v>
      </c>
      <c r="I344" s="15" t="s">
        <v>97</v>
      </c>
      <c r="J344" s="469">
        <v>391150</v>
      </c>
      <c r="K344" s="499">
        <v>0</v>
      </c>
      <c r="L344" s="461">
        <f t="shared" si="34"/>
        <v>391150</v>
      </c>
    </row>
    <row r="345" spans="1:12" ht="36">
      <c r="A345" s="15"/>
      <c r="B345" s="472" t="s">
        <v>215</v>
      </c>
      <c r="C345" s="12"/>
      <c r="D345" s="14" t="s">
        <v>171</v>
      </c>
      <c r="E345" s="14" t="s">
        <v>57</v>
      </c>
      <c r="F345" s="14" t="s">
        <v>11</v>
      </c>
      <c r="G345" s="485" t="s">
        <v>301</v>
      </c>
      <c r="H345" s="14" t="s">
        <v>85</v>
      </c>
      <c r="I345" s="14" t="s">
        <v>85</v>
      </c>
      <c r="J345" s="467">
        <f aca="true" t="shared" si="41" ref="J345:K348">J346</f>
        <v>111000</v>
      </c>
      <c r="K345" s="467">
        <f t="shared" si="41"/>
        <v>0</v>
      </c>
      <c r="L345" s="463">
        <f t="shared" si="34"/>
        <v>111000</v>
      </c>
    </row>
    <row r="346" spans="1:12" ht="12.75">
      <c r="A346" s="15"/>
      <c r="B346" s="474" t="s">
        <v>61</v>
      </c>
      <c r="C346" s="12"/>
      <c r="D346" s="14" t="s">
        <v>171</v>
      </c>
      <c r="E346" s="14" t="s">
        <v>57</v>
      </c>
      <c r="F346" s="14" t="s">
        <v>11</v>
      </c>
      <c r="G346" s="485" t="s">
        <v>302</v>
      </c>
      <c r="H346" s="14" t="s">
        <v>85</v>
      </c>
      <c r="I346" s="14" t="s">
        <v>85</v>
      </c>
      <c r="J346" s="467">
        <f t="shared" si="41"/>
        <v>111000</v>
      </c>
      <c r="K346" s="467">
        <f t="shared" si="41"/>
        <v>0</v>
      </c>
      <c r="L346" s="463">
        <f t="shared" si="34"/>
        <v>111000</v>
      </c>
    </row>
    <row r="347" spans="1:12" ht="36">
      <c r="A347" s="15"/>
      <c r="B347" s="459" t="s">
        <v>49</v>
      </c>
      <c r="C347" s="12"/>
      <c r="D347" s="15" t="s">
        <v>171</v>
      </c>
      <c r="E347" s="15" t="s">
        <v>57</v>
      </c>
      <c r="F347" s="15" t="s">
        <v>11</v>
      </c>
      <c r="G347" s="487" t="s">
        <v>302</v>
      </c>
      <c r="H347" s="15" t="s">
        <v>50</v>
      </c>
      <c r="I347" s="15" t="s">
        <v>85</v>
      </c>
      <c r="J347" s="469">
        <f t="shared" si="41"/>
        <v>111000</v>
      </c>
      <c r="K347" s="469">
        <f t="shared" si="41"/>
        <v>0</v>
      </c>
      <c r="L347" s="461">
        <f t="shared" si="34"/>
        <v>111000</v>
      </c>
    </row>
    <row r="348" spans="1:12" ht="12.75">
      <c r="A348" s="15"/>
      <c r="B348" s="459" t="s">
        <v>51</v>
      </c>
      <c r="C348" s="12"/>
      <c r="D348" s="15" t="s">
        <v>171</v>
      </c>
      <c r="E348" s="15" t="s">
        <v>57</v>
      </c>
      <c r="F348" s="15" t="s">
        <v>11</v>
      </c>
      <c r="G348" s="487" t="s">
        <v>302</v>
      </c>
      <c r="H348" s="15" t="s">
        <v>52</v>
      </c>
      <c r="I348" s="15" t="s">
        <v>85</v>
      </c>
      <c r="J348" s="469">
        <f t="shared" si="41"/>
        <v>111000</v>
      </c>
      <c r="K348" s="469">
        <f t="shared" si="41"/>
        <v>0</v>
      </c>
      <c r="L348" s="461">
        <f t="shared" si="34"/>
        <v>111000</v>
      </c>
    </row>
    <row r="349" spans="1:12" ht="36">
      <c r="A349" s="15"/>
      <c r="B349" s="459" t="s">
        <v>303</v>
      </c>
      <c r="C349" s="12"/>
      <c r="D349" s="15" t="s">
        <v>171</v>
      </c>
      <c r="E349" s="15" t="s">
        <v>57</v>
      </c>
      <c r="F349" s="15" t="s">
        <v>11</v>
      </c>
      <c r="G349" s="487" t="s">
        <v>302</v>
      </c>
      <c r="H349" s="15" t="s">
        <v>53</v>
      </c>
      <c r="I349" s="15" t="s">
        <v>85</v>
      </c>
      <c r="J349" s="469">
        <f>J351</f>
        <v>111000</v>
      </c>
      <c r="K349" s="469">
        <f>K351</f>
        <v>0</v>
      </c>
      <c r="L349" s="461">
        <f t="shared" si="34"/>
        <v>111000</v>
      </c>
    </row>
    <row r="350" spans="1:12" ht="12.75">
      <c r="A350" s="15"/>
      <c r="B350" s="28" t="s">
        <v>87</v>
      </c>
      <c r="C350" s="28"/>
      <c r="D350" s="15" t="s">
        <v>171</v>
      </c>
      <c r="E350" s="15" t="s">
        <v>57</v>
      </c>
      <c r="F350" s="15" t="s">
        <v>11</v>
      </c>
      <c r="G350" s="487" t="s">
        <v>302</v>
      </c>
      <c r="H350" s="15" t="s">
        <v>53</v>
      </c>
      <c r="I350" s="15" t="s">
        <v>73</v>
      </c>
      <c r="J350" s="469">
        <f>J351</f>
        <v>111000</v>
      </c>
      <c r="K350" s="469">
        <f>K351</f>
        <v>0</v>
      </c>
      <c r="L350" s="461">
        <f t="shared" si="34"/>
        <v>111000</v>
      </c>
    </row>
    <row r="351" spans="1:12" ht="12.75">
      <c r="A351" s="15"/>
      <c r="B351" s="28" t="s">
        <v>169</v>
      </c>
      <c r="C351" s="28"/>
      <c r="D351" s="15" t="s">
        <v>171</v>
      </c>
      <c r="E351" s="15" t="s">
        <v>57</v>
      </c>
      <c r="F351" s="15" t="s">
        <v>11</v>
      </c>
      <c r="G351" s="487" t="s">
        <v>302</v>
      </c>
      <c r="H351" s="15" t="s">
        <v>53</v>
      </c>
      <c r="I351" s="15" t="s">
        <v>97</v>
      </c>
      <c r="J351" s="469">
        <v>111000</v>
      </c>
      <c r="K351" s="499">
        <v>0</v>
      </c>
      <c r="L351" s="461">
        <f t="shared" si="34"/>
        <v>111000</v>
      </c>
    </row>
    <row r="352" spans="1:12" ht="12.75">
      <c r="A352" s="15"/>
      <c r="B352" s="460" t="s">
        <v>62</v>
      </c>
      <c r="C352" s="12"/>
      <c r="D352" s="14" t="s">
        <v>171</v>
      </c>
      <c r="E352" s="14" t="s">
        <v>63</v>
      </c>
      <c r="F352" s="14" t="s">
        <v>217</v>
      </c>
      <c r="G352" s="485" t="s">
        <v>84</v>
      </c>
      <c r="H352" s="14" t="s">
        <v>304</v>
      </c>
      <c r="I352" s="14" t="s">
        <v>234</v>
      </c>
      <c r="J352" s="467">
        <f>J353</f>
        <v>19029000</v>
      </c>
      <c r="K352" s="467">
        <f>K353</f>
        <v>7960500</v>
      </c>
      <c r="L352" s="463">
        <f t="shared" si="34"/>
        <v>11068500</v>
      </c>
    </row>
    <row r="353" spans="1:12" ht="12.75">
      <c r="A353" s="15"/>
      <c r="B353" s="460" t="s">
        <v>188</v>
      </c>
      <c r="C353" s="12"/>
      <c r="D353" s="14" t="s">
        <v>171</v>
      </c>
      <c r="E353" s="14" t="s">
        <v>63</v>
      </c>
      <c r="F353" s="14" t="s">
        <v>216</v>
      </c>
      <c r="G353" s="485" t="s">
        <v>84</v>
      </c>
      <c r="H353" s="14" t="s">
        <v>85</v>
      </c>
      <c r="I353" s="14" t="s">
        <v>85</v>
      </c>
      <c r="J353" s="467">
        <f>J354</f>
        <v>19029000</v>
      </c>
      <c r="K353" s="467">
        <f>K354</f>
        <v>7960500</v>
      </c>
      <c r="L353" s="463">
        <f t="shared" si="34"/>
        <v>11068500</v>
      </c>
    </row>
    <row r="354" spans="1:12" ht="48">
      <c r="A354" s="15"/>
      <c r="B354" s="489" t="s">
        <v>305</v>
      </c>
      <c r="C354" s="12"/>
      <c r="D354" s="14" t="s">
        <v>171</v>
      </c>
      <c r="E354" s="14" t="s">
        <v>63</v>
      </c>
      <c r="F354" s="14" t="s">
        <v>216</v>
      </c>
      <c r="G354" s="485" t="s">
        <v>306</v>
      </c>
      <c r="H354" s="14" t="s">
        <v>85</v>
      </c>
      <c r="I354" s="14" t="s">
        <v>85</v>
      </c>
      <c r="J354" s="467">
        <f>J355+J379</f>
        <v>19029000</v>
      </c>
      <c r="K354" s="467">
        <f>K355+K379</f>
        <v>7960500</v>
      </c>
      <c r="L354" s="463">
        <f t="shared" si="34"/>
        <v>11068500</v>
      </c>
    </row>
    <row r="355" spans="1:12" ht="72">
      <c r="A355" s="15"/>
      <c r="B355" s="474" t="s">
        <v>307</v>
      </c>
      <c r="C355" s="12"/>
      <c r="D355" s="14" t="s">
        <v>171</v>
      </c>
      <c r="E355" s="14" t="s">
        <v>63</v>
      </c>
      <c r="F355" s="14" t="s">
        <v>216</v>
      </c>
      <c r="G355" s="485" t="s">
        <v>308</v>
      </c>
      <c r="H355" s="14" t="s">
        <v>85</v>
      </c>
      <c r="I355" s="14" t="s">
        <v>85</v>
      </c>
      <c r="J355" s="467">
        <f>J356+J372+J364</f>
        <v>16648000</v>
      </c>
      <c r="K355" s="467">
        <f aca="true" t="shared" si="42" ref="J355:K359">K356</f>
        <v>7024600</v>
      </c>
      <c r="L355" s="463">
        <f t="shared" si="34"/>
        <v>9623400</v>
      </c>
    </row>
    <row r="356" spans="1:12" ht="48">
      <c r="A356" s="15"/>
      <c r="B356" s="474" t="s">
        <v>3</v>
      </c>
      <c r="C356" s="12"/>
      <c r="D356" s="14" t="s">
        <v>171</v>
      </c>
      <c r="E356" s="14" t="s">
        <v>63</v>
      </c>
      <c r="F356" s="14" t="s">
        <v>216</v>
      </c>
      <c r="G356" s="485" t="s">
        <v>309</v>
      </c>
      <c r="H356" s="14" t="s">
        <v>85</v>
      </c>
      <c r="I356" s="14" t="s">
        <v>85</v>
      </c>
      <c r="J356" s="467">
        <f t="shared" si="42"/>
        <v>15073000</v>
      </c>
      <c r="K356" s="467">
        <f>K357+K372+K364</f>
        <v>7024600</v>
      </c>
      <c r="L356" s="463">
        <f t="shared" si="34"/>
        <v>8048400</v>
      </c>
    </row>
    <row r="357" spans="1:12" ht="27" customHeight="1">
      <c r="A357" s="15"/>
      <c r="B357" s="474" t="s">
        <v>64</v>
      </c>
      <c r="C357" s="12"/>
      <c r="D357" s="14" t="s">
        <v>171</v>
      </c>
      <c r="E357" s="14" t="s">
        <v>63</v>
      </c>
      <c r="F357" s="14" t="s">
        <v>216</v>
      </c>
      <c r="G357" s="485" t="s">
        <v>310</v>
      </c>
      <c r="H357" s="14" t="s">
        <v>85</v>
      </c>
      <c r="I357" s="14" t="s">
        <v>85</v>
      </c>
      <c r="J357" s="467">
        <f t="shared" si="42"/>
        <v>15073000</v>
      </c>
      <c r="K357" s="467">
        <f t="shared" si="42"/>
        <v>7024600</v>
      </c>
      <c r="L357" s="463">
        <f t="shared" si="34"/>
        <v>8048400</v>
      </c>
    </row>
    <row r="358" spans="1:12" ht="24">
      <c r="A358" s="15"/>
      <c r="B358" s="490" t="s">
        <v>65</v>
      </c>
      <c r="C358" s="28"/>
      <c r="D358" s="15" t="s">
        <v>171</v>
      </c>
      <c r="E358" s="15" t="s">
        <v>63</v>
      </c>
      <c r="F358" s="15" t="s">
        <v>216</v>
      </c>
      <c r="G358" s="487" t="s">
        <v>310</v>
      </c>
      <c r="H358" s="15" t="s">
        <v>66</v>
      </c>
      <c r="I358" s="15" t="s">
        <v>85</v>
      </c>
      <c r="J358" s="469">
        <f t="shared" si="42"/>
        <v>15073000</v>
      </c>
      <c r="K358" s="469">
        <f t="shared" si="42"/>
        <v>7024600</v>
      </c>
      <c r="L358" s="461">
        <f t="shared" si="34"/>
        <v>8048400</v>
      </c>
    </row>
    <row r="359" spans="1:12" ht="12.75">
      <c r="A359" s="15"/>
      <c r="B359" s="491" t="s">
        <v>67</v>
      </c>
      <c r="C359" s="28"/>
      <c r="D359" s="15" t="s">
        <v>171</v>
      </c>
      <c r="E359" s="15" t="s">
        <v>63</v>
      </c>
      <c r="F359" s="15" t="s">
        <v>216</v>
      </c>
      <c r="G359" s="487" t="s">
        <v>310</v>
      </c>
      <c r="H359" s="15" t="s">
        <v>68</v>
      </c>
      <c r="I359" s="15" t="s">
        <v>85</v>
      </c>
      <c r="J359" s="469">
        <f t="shared" si="42"/>
        <v>15073000</v>
      </c>
      <c r="K359" s="469">
        <f t="shared" si="42"/>
        <v>7024600</v>
      </c>
      <c r="L359" s="461">
        <f t="shared" si="34"/>
        <v>8048400</v>
      </c>
    </row>
    <row r="360" spans="1:12" ht="48">
      <c r="A360" s="15"/>
      <c r="B360" s="490" t="s">
        <v>69</v>
      </c>
      <c r="C360" s="28"/>
      <c r="D360" s="15" t="s">
        <v>171</v>
      </c>
      <c r="E360" s="15" t="s">
        <v>63</v>
      </c>
      <c r="F360" s="15" t="s">
        <v>216</v>
      </c>
      <c r="G360" s="487" t="s">
        <v>310</v>
      </c>
      <c r="H360" s="15" t="s">
        <v>70</v>
      </c>
      <c r="I360" s="15" t="s">
        <v>85</v>
      </c>
      <c r="J360" s="469">
        <f>J362</f>
        <v>15073000</v>
      </c>
      <c r="K360" s="469">
        <f>K362</f>
        <v>7024600</v>
      </c>
      <c r="L360" s="461">
        <f t="shared" si="34"/>
        <v>8048400</v>
      </c>
    </row>
    <row r="361" spans="1:12" ht="12.75">
      <c r="A361" s="15"/>
      <c r="B361" s="28" t="s">
        <v>160</v>
      </c>
      <c r="C361" s="28"/>
      <c r="D361" s="15" t="s">
        <v>171</v>
      </c>
      <c r="E361" s="15" t="s">
        <v>63</v>
      </c>
      <c r="F361" s="15" t="s">
        <v>216</v>
      </c>
      <c r="G361" s="487" t="s">
        <v>310</v>
      </c>
      <c r="H361" s="15" t="s">
        <v>70</v>
      </c>
      <c r="I361" s="15" t="s">
        <v>157</v>
      </c>
      <c r="J361" s="469">
        <f>J362</f>
        <v>15073000</v>
      </c>
      <c r="K361" s="469">
        <f>K362</f>
        <v>7024600</v>
      </c>
      <c r="L361" s="461">
        <f t="shared" si="34"/>
        <v>8048400</v>
      </c>
    </row>
    <row r="362" spans="1:12" ht="12.75">
      <c r="A362" s="15"/>
      <c r="B362" s="32" t="s">
        <v>212</v>
      </c>
      <c r="C362" s="28"/>
      <c r="D362" s="15" t="s">
        <v>171</v>
      </c>
      <c r="E362" s="15" t="s">
        <v>63</v>
      </c>
      <c r="F362" s="15" t="s">
        <v>216</v>
      </c>
      <c r="G362" s="487" t="s">
        <v>310</v>
      </c>
      <c r="H362" s="15" t="s">
        <v>70</v>
      </c>
      <c r="I362" s="15" t="s">
        <v>21</v>
      </c>
      <c r="J362" s="469">
        <f>J363+J371</f>
        <v>15073000</v>
      </c>
      <c r="K362" s="469">
        <f>K363+K371</f>
        <v>7024600</v>
      </c>
      <c r="L362" s="461">
        <f t="shared" si="34"/>
        <v>8048400</v>
      </c>
    </row>
    <row r="363" spans="1:12" ht="25.5">
      <c r="A363" s="15"/>
      <c r="B363" s="32" t="s">
        <v>103</v>
      </c>
      <c r="C363" s="28"/>
      <c r="D363" s="15" t="s">
        <v>171</v>
      </c>
      <c r="E363" s="15" t="s">
        <v>63</v>
      </c>
      <c r="F363" s="15" t="s">
        <v>216</v>
      </c>
      <c r="G363" s="487" t="s">
        <v>310</v>
      </c>
      <c r="H363" s="15" t="s">
        <v>70</v>
      </c>
      <c r="I363" s="15" t="s">
        <v>102</v>
      </c>
      <c r="J363" s="469">
        <v>15073000</v>
      </c>
      <c r="K363" s="499">
        <v>7024600</v>
      </c>
      <c r="L363" s="461">
        <f t="shared" si="34"/>
        <v>8048400</v>
      </c>
    </row>
    <row r="364" spans="1:12" ht="25.5">
      <c r="A364" s="15"/>
      <c r="B364" s="529" t="s">
        <v>458</v>
      </c>
      <c r="C364" s="28"/>
      <c r="D364" s="14" t="s">
        <v>171</v>
      </c>
      <c r="E364" s="14" t="s">
        <v>63</v>
      </c>
      <c r="F364" s="14" t="s">
        <v>216</v>
      </c>
      <c r="G364" s="485" t="s">
        <v>459</v>
      </c>
      <c r="H364" s="14" t="s">
        <v>85</v>
      </c>
      <c r="I364" s="14" t="s">
        <v>85</v>
      </c>
      <c r="J364" s="467">
        <f aca="true" t="shared" si="43" ref="J364:K369">J365</f>
        <v>75000</v>
      </c>
      <c r="K364" s="501">
        <f t="shared" si="43"/>
        <v>0</v>
      </c>
      <c r="L364" s="463">
        <f t="shared" si="34"/>
        <v>75000</v>
      </c>
    </row>
    <row r="365" spans="1:12" ht="24">
      <c r="A365" s="15"/>
      <c r="B365" s="459" t="s">
        <v>19</v>
      </c>
      <c r="C365" s="28"/>
      <c r="D365" s="15" t="s">
        <v>171</v>
      </c>
      <c r="E365" s="15" t="s">
        <v>63</v>
      </c>
      <c r="F365" s="15" t="s">
        <v>216</v>
      </c>
      <c r="G365" s="487" t="s">
        <v>459</v>
      </c>
      <c r="H365" s="15" t="s">
        <v>157</v>
      </c>
      <c r="I365" s="15" t="s">
        <v>85</v>
      </c>
      <c r="J365" s="469">
        <f t="shared" si="43"/>
        <v>75000</v>
      </c>
      <c r="K365" s="499">
        <f t="shared" si="43"/>
        <v>0</v>
      </c>
      <c r="L365" s="461">
        <f t="shared" si="34"/>
        <v>75000</v>
      </c>
    </row>
    <row r="366" spans="1:12" ht="24">
      <c r="A366" s="15"/>
      <c r="B366" s="459" t="s">
        <v>20</v>
      </c>
      <c r="C366" s="28"/>
      <c r="D366" s="15" t="s">
        <v>171</v>
      </c>
      <c r="E366" s="15" t="s">
        <v>63</v>
      </c>
      <c r="F366" s="15" t="s">
        <v>216</v>
      </c>
      <c r="G366" s="487" t="s">
        <v>459</v>
      </c>
      <c r="H366" s="15" t="s">
        <v>21</v>
      </c>
      <c r="I366" s="15" t="s">
        <v>85</v>
      </c>
      <c r="J366" s="469">
        <f t="shared" si="43"/>
        <v>75000</v>
      </c>
      <c r="K366" s="499">
        <f t="shared" si="43"/>
        <v>0</v>
      </c>
      <c r="L366" s="461">
        <f t="shared" si="34"/>
        <v>75000</v>
      </c>
    </row>
    <row r="367" spans="1:12" ht="24">
      <c r="A367" s="15"/>
      <c r="B367" s="459" t="s">
        <v>22</v>
      </c>
      <c r="C367" s="28"/>
      <c r="D367" s="15" t="s">
        <v>171</v>
      </c>
      <c r="E367" s="15" t="s">
        <v>63</v>
      </c>
      <c r="F367" s="15" t="s">
        <v>216</v>
      </c>
      <c r="G367" s="487" t="s">
        <v>459</v>
      </c>
      <c r="H367" s="15" t="s">
        <v>23</v>
      </c>
      <c r="I367" s="15" t="s">
        <v>85</v>
      </c>
      <c r="J367" s="469">
        <f t="shared" si="43"/>
        <v>75000</v>
      </c>
      <c r="K367" s="499">
        <f t="shared" si="43"/>
        <v>0</v>
      </c>
      <c r="L367" s="461">
        <f t="shared" si="34"/>
        <v>75000</v>
      </c>
    </row>
    <row r="368" spans="1:12" ht="12.75">
      <c r="A368" s="15"/>
      <c r="B368" s="28" t="s">
        <v>160</v>
      </c>
      <c r="C368" s="28"/>
      <c r="D368" s="15" t="s">
        <v>171</v>
      </c>
      <c r="E368" s="15" t="s">
        <v>63</v>
      </c>
      <c r="F368" s="15" t="s">
        <v>216</v>
      </c>
      <c r="G368" s="487" t="s">
        <v>459</v>
      </c>
      <c r="H368" s="15" t="s">
        <v>23</v>
      </c>
      <c r="I368" s="15" t="s">
        <v>157</v>
      </c>
      <c r="J368" s="469">
        <f t="shared" si="43"/>
        <v>75000</v>
      </c>
      <c r="K368" s="499">
        <f t="shared" si="43"/>
        <v>0</v>
      </c>
      <c r="L368" s="461">
        <f t="shared" si="34"/>
        <v>75000</v>
      </c>
    </row>
    <row r="369" spans="1:12" ht="12.75">
      <c r="A369" s="15"/>
      <c r="B369" s="28" t="s">
        <v>164</v>
      </c>
      <c r="C369" s="28"/>
      <c r="D369" s="15" t="s">
        <v>171</v>
      </c>
      <c r="E369" s="15" t="s">
        <v>63</v>
      </c>
      <c r="F369" s="15" t="s">
        <v>216</v>
      </c>
      <c r="G369" s="487" t="s">
        <v>459</v>
      </c>
      <c r="H369" s="15" t="s">
        <v>23</v>
      </c>
      <c r="I369" s="15" t="s">
        <v>82</v>
      </c>
      <c r="J369" s="469">
        <f t="shared" si="43"/>
        <v>75000</v>
      </c>
      <c r="K369" s="499">
        <f t="shared" si="43"/>
        <v>0</v>
      </c>
      <c r="L369" s="461">
        <f t="shared" si="34"/>
        <v>75000</v>
      </c>
    </row>
    <row r="370" spans="1:12" ht="12.75">
      <c r="A370" s="15"/>
      <c r="B370" s="28" t="s">
        <v>166</v>
      </c>
      <c r="C370" s="28"/>
      <c r="D370" s="15" t="s">
        <v>171</v>
      </c>
      <c r="E370" s="15" t="s">
        <v>63</v>
      </c>
      <c r="F370" s="15" t="s">
        <v>216</v>
      </c>
      <c r="G370" s="487" t="s">
        <v>459</v>
      </c>
      <c r="H370" s="15" t="s">
        <v>23</v>
      </c>
      <c r="I370" s="15" t="s">
        <v>96</v>
      </c>
      <c r="J370" s="469">
        <v>75000</v>
      </c>
      <c r="K370" s="499">
        <v>0</v>
      </c>
      <c r="L370" s="461">
        <f>J370-K370</f>
        <v>75000</v>
      </c>
    </row>
    <row r="371" spans="1:12" ht="25.5" hidden="1">
      <c r="A371" s="15"/>
      <c r="B371" s="32" t="s">
        <v>103</v>
      </c>
      <c r="C371" s="12"/>
      <c r="D371" s="15" t="s">
        <v>171</v>
      </c>
      <c r="E371" s="15" t="s">
        <v>63</v>
      </c>
      <c r="F371" s="15" t="s">
        <v>216</v>
      </c>
      <c r="G371" s="487" t="s">
        <v>310</v>
      </c>
      <c r="H371" s="15" t="s">
        <v>220</v>
      </c>
      <c r="I371" s="15" t="s">
        <v>102</v>
      </c>
      <c r="J371" s="469">
        <v>0</v>
      </c>
      <c r="K371" s="499">
        <v>0</v>
      </c>
      <c r="L371" s="461">
        <f t="shared" si="34"/>
        <v>0</v>
      </c>
    </row>
    <row r="372" spans="1:12" ht="38.25">
      <c r="A372" s="15"/>
      <c r="B372" s="529" t="s">
        <v>455</v>
      </c>
      <c r="C372" s="12"/>
      <c r="D372" s="14" t="s">
        <v>171</v>
      </c>
      <c r="E372" s="14" t="s">
        <v>63</v>
      </c>
      <c r="F372" s="14" t="s">
        <v>216</v>
      </c>
      <c r="G372" s="485" t="s">
        <v>454</v>
      </c>
      <c r="H372" s="14" t="s">
        <v>85</v>
      </c>
      <c r="I372" s="14" t="s">
        <v>85</v>
      </c>
      <c r="J372" s="467">
        <f aca="true" t="shared" si="44" ref="J372:K377">J373</f>
        <v>1500000</v>
      </c>
      <c r="K372" s="501">
        <f t="shared" si="44"/>
        <v>0</v>
      </c>
      <c r="L372" s="463">
        <f t="shared" si="34"/>
        <v>1500000</v>
      </c>
    </row>
    <row r="373" spans="1:12" ht="24">
      <c r="A373" s="15"/>
      <c r="B373" s="459" t="s">
        <v>19</v>
      </c>
      <c r="C373" s="12"/>
      <c r="D373" s="15" t="s">
        <v>171</v>
      </c>
      <c r="E373" s="15" t="s">
        <v>63</v>
      </c>
      <c r="F373" s="15" t="s">
        <v>216</v>
      </c>
      <c r="G373" s="487" t="s">
        <v>454</v>
      </c>
      <c r="H373" s="15" t="s">
        <v>157</v>
      </c>
      <c r="I373" s="15" t="s">
        <v>85</v>
      </c>
      <c r="J373" s="469">
        <f t="shared" si="44"/>
        <v>1500000</v>
      </c>
      <c r="K373" s="499">
        <f t="shared" si="44"/>
        <v>0</v>
      </c>
      <c r="L373" s="461">
        <f aca="true" t="shared" si="45" ref="L373:L378">J373-K373</f>
        <v>1500000</v>
      </c>
    </row>
    <row r="374" spans="1:12" ht="24">
      <c r="A374" s="15"/>
      <c r="B374" s="459" t="s">
        <v>20</v>
      </c>
      <c r="C374" s="12"/>
      <c r="D374" s="15" t="s">
        <v>171</v>
      </c>
      <c r="E374" s="15" t="s">
        <v>63</v>
      </c>
      <c r="F374" s="15" t="s">
        <v>216</v>
      </c>
      <c r="G374" s="487" t="s">
        <v>454</v>
      </c>
      <c r="H374" s="15" t="s">
        <v>21</v>
      </c>
      <c r="I374" s="15" t="s">
        <v>85</v>
      </c>
      <c r="J374" s="469">
        <f t="shared" si="44"/>
        <v>1500000</v>
      </c>
      <c r="K374" s="499">
        <f t="shared" si="44"/>
        <v>0</v>
      </c>
      <c r="L374" s="461">
        <f t="shared" si="45"/>
        <v>1500000</v>
      </c>
    </row>
    <row r="375" spans="1:12" ht="24">
      <c r="A375" s="15"/>
      <c r="B375" s="459" t="s">
        <v>22</v>
      </c>
      <c r="C375" s="12"/>
      <c r="D375" s="15" t="s">
        <v>171</v>
      </c>
      <c r="E375" s="15" t="s">
        <v>63</v>
      </c>
      <c r="F375" s="15" t="s">
        <v>216</v>
      </c>
      <c r="G375" s="487" t="s">
        <v>454</v>
      </c>
      <c r="H375" s="15" t="s">
        <v>23</v>
      </c>
      <c r="I375" s="15" t="s">
        <v>85</v>
      </c>
      <c r="J375" s="469">
        <f t="shared" si="44"/>
        <v>1500000</v>
      </c>
      <c r="K375" s="499">
        <f t="shared" si="44"/>
        <v>0</v>
      </c>
      <c r="L375" s="461">
        <f t="shared" si="45"/>
        <v>1500000</v>
      </c>
    </row>
    <row r="376" spans="1:12" ht="12.75">
      <c r="A376" s="15"/>
      <c r="B376" s="28" t="s">
        <v>160</v>
      </c>
      <c r="C376" s="12"/>
      <c r="D376" s="15" t="s">
        <v>171</v>
      </c>
      <c r="E376" s="15" t="s">
        <v>63</v>
      </c>
      <c r="F376" s="15" t="s">
        <v>216</v>
      </c>
      <c r="G376" s="487" t="s">
        <v>454</v>
      </c>
      <c r="H376" s="15" t="s">
        <v>23</v>
      </c>
      <c r="I376" s="15" t="s">
        <v>157</v>
      </c>
      <c r="J376" s="469">
        <f t="shared" si="44"/>
        <v>1500000</v>
      </c>
      <c r="K376" s="499">
        <f t="shared" si="44"/>
        <v>0</v>
      </c>
      <c r="L376" s="461">
        <f t="shared" si="45"/>
        <v>1500000</v>
      </c>
    </row>
    <row r="377" spans="1:12" ht="12.75">
      <c r="A377" s="15"/>
      <c r="B377" s="28" t="s">
        <v>164</v>
      </c>
      <c r="C377" s="12"/>
      <c r="D377" s="15" t="s">
        <v>171</v>
      </c>
      <c r="E377" s="15" t="s">
        <v>63</v>
      </c>
      <c r="F377" s="15" t="s">
        <v>216</v>
      </c>
      <c r="G377" s="487" t="s">
        <v>454</v>
      </c>
      <c r="H377" s="15" t="s">
        <v>23</v>
      </c>
      <c r="I377" s="15" t="s">
        <v>82</v>
      </c>
      <c r="J377" s="469">
        <f t="shared" si="44"/>
        <v>1500000</v>
      </c>
      <c r="K377" s="499">
        <f t="shared" si="44"/>
        <v>0</v>
      </c>
      <c r="L377" s="461">
        <f t="shared" si="45"/>
        <v>1500000</v>
      </c>
    </row>
    <row r="378" spans="1:12" ht="12.75">
      <c r="A378" s="15"/>
      <c r="B378" s="28" t="s">
        <v>166</v>
      </c>
      <c r="C378" s="12"/>
      <c r="D378" s="15" t="s">
        <v>171</v>
      </c>
      <c r="E378" s="15" t="s">
        <v>63</v>
      </c>
      <c r="F378" s="15" t="s">
        <v>216</v>
      </c>
      <c r="G378" s="487" t="s">
        <v>454</v>
      </c>
      <c r="H378" s="15" t="s">
        <v>23</v>
      </c>
      <c r="I378" s="15" t="s">
        <v>96</v>
      </c>
      <c r="J378" s="469">
        <v>1500000</v>
      </c>
      <c r="K378" s="499">
        <v>0</v>
      </c>
      <c r="L378" s="461">
        <f t="shared" si="45"/>
        <v>1500000</v>
      </c>
    </row>
    <row r="379" spans="1:12" ht="72">
      <c r="A379" s="15"/>
      <c r="B379" s="474" t="s">
        <v>311</v>
      </c>
      <c r="C379" s="12"/>
      <c r="D379" s="14" t="s">
        <v>171</v>
      </c>
      <c r="E379" s="14" t="s">
        <v>63</v>
      </c>
      <c r="F379" s="14" t="s">
        <v>216</v>
      </c>
      <c r="G379" s="485" t="s">
        <v>312</v>
      </c>
      <c r="H379" s="14" t="s">
        <v>85</v>
      </c>
      <c r="I379" s="14" t="s">
        <v>85</v>
      </c>
      <c r="J379" s="467">
        <f aca="true" t="shared" si="46" ref="J379:K384">J380</f>
        <v>2381000</v>
      </c>
      <c r="K379" s="467">
        <f t="shared" si="46"/>
        <v>935900</v>
      </c>
      <c r="L379" s="463">
        <f aca="true" t="shared" si="47" ref="L379:L450">J379-K379</f>
        <v>1445100</v>
      </c>
    </row>
    <row r="380" spans="1:12" ht="48">
      <c r="A380" s="15"/>
      <c r="B380" s="474" t="s">
        <v>3</v>
      </c>
      <c r="C380" s="12"/>
      <c r="D380" s="14" t="s">
        <v>171</v>
      </c>
      <c r="E380" s="14" t="s">
        <v>63</v>
      </c>
      <c r="F380" s="14" t="s">
        <v>216</v>
      </c>
      <c r="G380" s="485" t="s">
        <v>313</v>
      </c>
      <c r="H380" s="14" t="s">
        <v>85</v>
      </c>
      <c r="I380" s="14" t="s">
        <v>85</v>
      </c>
      <c r="J380" s="467">
        <f>J381</f>
        <v>2381000</v>
      </c>
      <c r="K380" s="467">
        <f>K381</f>
        <v>935900</v>
      </c>
      <c r="L380" s="463">
        <f t="shared" si="47"/>
        <v>1445100</v>
      </c>
    </row>
    <row r="381" spans="1:12" ht="24">
      <c r="A381" s="15"/>
      <c r="B381" s="474" t="s">
        <v>64</v>
      </c>
      <c r="C381" s="12"/>
      <c r="D381" s="14" t="s">
        <v>171</v>
      </c>
      <c r="E381" s="14" t="s">
        <v>63</v>
      </c>
      <c r="F381" s="14" t="s">
        <v>216</v>
      </c>
      <c r="G381" s="485" t="s">
        <v>314</v>
      </c>
      <c r="H381" s="14" t="s">
        <v>85</v>
      </c>
      <c r="I381" s="14" t="s">
        <v>85</v>
      </c>
      <c r="J381" s="467">
        <f>J382</f>
        <v>2381000</v>
      </c>
      <c r="K381" s="467">
        <f>K382</f>
        <v>935900</v>
      </c>
      <c r="L381" s="463">
        <f t="shared" si="47"/>
        <v>1445100</v>
      </c>
    </row>
    <row r="382" spans="1:12" ht="24">
      <c r="A382" s="15"/>
      <c r="B382" s="474" t="s">
        <v>64</v>
      </c>
      <c r="C382" s="12"/>
      <c r="D382" s="14" t="s">
        <v>171</v>
      </c>
      <c r="E382" s="14" t="s">
        <v>63</v>
      </c>
      <c r="F382" s="14" t="s">
        <v>216</v>
      </c>
      <c r="G382" s="485" t="s">
        <v>314</v>
      </c>
      <c r="H382" s="14" t="s">
        <v>85</v>
      </c>
      <c r="I382" s="14" t="s">
        <v>85</v>
      </c>
      <c r="J382" s="467">
        <f t="shared" si="46"/>
        <v>2381000</v>
      </c>
      <c r="K382" s="467">
        <f t="shared" si="46"/>
        <v>935900</v>
      </c>
      <c r="L382" s="463">
        <f t="shared" si="47"/>
        <v>1445100</v>
      </c>
    </row>
    <row r="383" spans="1:12" ht="30" customHeight="1">
      <c r="A383" s="15"/>
      <c r="B383" s="490" t="s">
        <v>65</v>
      </c>
      <c r="C383" s="12"/>
      <c r="D383" s="15" t="s">
        <v>171</v>
      </c>
      <c r="E383" s="15" t="s">
        <v>63</v>
      </c>
      <c r="F383" s="15" t="s">
        <v>216</v>
      </c>
      <c r="G383" s="487" t="s">
        <v>314</v>
      </c>
      <c r="H383" s="15" t="s">
        <v>66</v>
      </c>
      <c r="I383" s="15" t="s">
        <v>85</v>
      </c>
      <c r="J383" s="469">
        <f t="shared" si="46"/>
        <v>2381000</v>
      </c>
      <c r="K383" s="469">
        <f t="shared" si="46"/>
        <v>935900</v>
      </c>
      <c r="L383" s="461">
        <f t="shared" si="47"/>
        <v>1445100</v>
      </c>
    </row>
    <row r="384" spans="1:12" ht="12.75">
      <c r="A384" s="15"/>
      <c r="B384" s="491" t="s">
        <v>67</v>
      </c>
      <c r="C384" s="28"/>
      <c r="D384" s="15" t="s">
        <v>171</v>
      </c>
      <c r="E384" s="15" t="s">
        <v>63</v>
      </c>
      <c r="F384" s="15" t="s">
        <v>216</v>
      </c>
      <c r="G384" s="487" t="s">
        <v>314</v>
      </c>
      <c r="H384" s="15" t="s">
        <v>68</v>
      </c>
      <c r="I384" s="15" t="s">
        <v>85</v>
      </c>
      <c r="J384" s="469">
        <f t="shared" si="46"/>
        <v>2381000</v>
      </c>
      <c r="K384" s="469">
        <f t="shared" si="46"/>
        <v>935900</v>
      </c>
      <c r="L384" s="461">
        <f t="shared" si="47"/>
        <v>1445100</v>
      </c>
    </row>
    <row r="385" spans="1:12" ht="48">
      <c r="A385" s="15"/>
      <c r="B385" s="490" t="s">
        <v>69</v>
      </c>
      <c r="C385" s="28"/>
      <c r="D385" s="15" t="s">
        <v>171</v>
      </c>
      <c r="E385" s="15" t="s">
        <v>63</v>
      </c>
      <c r="F385" s="15" t="s">
        <v>216</v>
      </c>
      <c r="G385" s="487" t="s">
        <v>314</v>
      </c>
      <c r="H385" s="15" t="s">
        <v>70</v>
      </c>
      <c r="I385" s="15" t="s">
        <v>85</v>
      </c>
      <c r="J385" s="469">
        <f>J388</f>
        <v>2381000</v>
      </c>
      <c r="K385" s="469">
        <f>K388</f>
        <v>935900</v>
      </c>
      <c r="L385" s="461">
        <f t="shared" si="47"/>
        <v>1445100</v>
      </c>
    </row>
    <row r="386" spans="1:12" ht="12.75">
      <c r="A386" s="15"/>
      <c r="B386" s="28" t="s">
        <v>160</v>
      </c>
      <c r="C386" s="28"/>
      <c r="D386" s="15" t="s">
        <v>171</v>
      </c>
      <c r="E386" s="15" t="s">
        <v>63</v>
      </c>
      <c r="F386" s="15" t="s">
        <v>216</v>
      </c>
      <c r="G386" s="487" t="s">
        <v>314</v>
      </c>
      <c r="H386" s="15" t="s">
        <v>70</v>
      </c>
      <c r="I386" s="15" t="s">
        <v>157</v>
      </c>
      <c r="J386" s="469">
        <f>J388</f>
        <v>2381000</v>
      </c>
      <c r="K386" s="469">
        <f>K388</f>
        <v>935900</v>
      </c>
      <c r="L386" s="461">
        <f t="shared" si="47"/>
        <v>1445100</v>
      </c>
    </row>
    <row r="387" spans="1:12" ht="12.75">
      <c r="A387" s="15"/>
      <c r="B387" s="32" t="s">
        <v>212</v>
      </c>
      <c r="C387" s="28"/>
      <c r="D387" s="15" t="s">
        <v>171</v>
      </c>
      <c r="E387" s="15" t="s">
        <v>63</v>
      </c>
      <c r="F387" s="15" t="s">
        <v>216</v>
      </c>
      <c r="G387" s="487" t="s">
        <v>314</v>
      </c>
      <c r="H387" s="15" t="s">
        <v>70</v>
      </c>
      <c r="I387" s="15" t="s">
        <v>21</v>
      </c>
      <c r="J387" s="469">
        <f>J388</f>
        <v>2381000</v>
      </c>
      <c r="K387" s="469">
        <f>K388</f>
        <v>935900</v>
      </c>
      <c r="L387" s="461">
        <f t="shared" si="47"/>
        <v>1445100</v>
      </c>
    </row>
    <row r="388" spans="1:12" ht="25.5">
      <c r="A388" s="15"/>
      <c r="B388" s="32" t="s">
        <v>103</v>
      </c>
      <c r="C388" s="28"/>
      <c r="D388" s="15" t="s">
        <v>171</v>
      </c>
      <c r="E388" s="15" t="s">
        <v>63</v>
      </c>
      <c r="F388" s="15" t="s">
        <v>216</v>
      </c>
      <c r="G388" s="487" t="s">
        <v>314</v>
      </c>
      <c r="H388" s="15" t="s">
        <v>70</v>
      </c>
      <c r="I388" s="15" t="s">
        <v>102</v>
      </c>
      <c r="J388" s="469">
        <v>2381000</v>
      </c>
      <c r="K388" s="504">
        <v>935900</v>
      </c>
      <c r="L388" s="461">
        <f t="shared" si="47"/>
        <v>1445100</v>
      </c>
    </row>
    <row r="389" spans="1:12" ht="12.75">
      <c r="A389" s="15"/>
      <c r="B389" s="460" t="s">
        <v>189</v>
      </c>
      <c r="C389" s="12"/>
      <c r="D389" s="14" t="s">
        <v>171</v>
      </c>
      <c r="E389" s="14" t="s">
        <v>47</v>
      </c>
      <c r="F389" s="14" t="s">
        <v>217</v>
      </c>
      <c r="G389" s="14" t="s">
        <v>84</v>
      </c>
      <c r="H389" s="14" t="s">
        <v>85</v>
      </c>
      <c r="I389" s="14" t="s">
        <v>85</v>
      </c>
      <c r="J389" s="467">
        <f>J390+J400</f>
        <v>956700</v>
      </c>
      <c r="K389" s="467">
        <f>K390+K400</f>
        <v>410900</v>
      </c>
      <c r="L389" s="463">
        <f t="shared" si="47"/>
        <v>545800</v>
      </c>
    </row>
    <row r="390" spans="1:12" ht="12.75">
      <c r="A390" s="15"/>
      <c r="B390" s="460" t="s">
        <v>190</v>
      </c>
      <c r="C390" s="12"/>
      <c r="D390" s="14" t="s">
        <v>171</v>
      </c>
      <c r="E390" s="14" t="s">
        <v>47</v>
      </c>
      <c r="F390" s="14" t="s">
        <v>216</v>
      </c>
      <c r="G390" s="14" t="s">
        <v>84</v>
      </c>
      <c r="H390" s="14" t="s">
        <v>85</v>
      </c>
      <c r="I390" s="14" t="s">
        <v>85</v>
      </c>
      <c r="J390" s="467">
        <f aca="true" t="shared" si="48" ref="J390:K395">J391</f>
        <v>931700</v>
      </c>
      <c r="K390" s="467">
        <f t="shared" si="48"/>
        <v>395900</v>
      </c>
      <c r="L390" s="463">
        <f t="shared" si="47"/>
        <v>535800</v>
      </c>
    </row>
    <row r="391" spans="1:12" ht="24">
      <c r="A391" s="15"/>
      <c r="B391" s="464" t="s">
        <v>222</v>
      </c>
      <c r="C391" s="12"/>
      <c r="D391" s="14" t="s">
        <v>171</v>
      </c>
      <c r="E391" s="14" t="s">
        <v>47</v>
      </c>
      <c r="F391" s="14" t="s">
        <v>216</v>
      </c>
      <c r="G391" s="482" t="s">
        <v>223</v>
      </c>
      <c r="H391" s="14" t="s">
        <v>85</v>
      </c>
      <c r="I391" s="14" t="s">
        <v>85</v>
      </c>
      <c r="J391" s="467">
        <f t="shared" si="48"/>
        <v>931700</v>
      </c>
      <c r="K391" s="467">
        <f t="shared" si="48"/>
        <v>395900</v>
      </c>
      <c r="L391" s="463">
        <f t="shared" si="47"/>
        <v>535800</v>
      </c>
    </row>
    <row r="392" spans="1:12" ht="22.5" customHeight="1">
      <c r="A392" s="15"/>
      <c r="B392" s="468" t="s">
        <v>2</v>
      </c>
      <c r="C392" s="12"/>
      <c r="D392" s="14" t="s">
        <v>171</v>
      </c>
      <c r="E392" s="14" t="s">
        <v>47</v>
      </c>
      <c r="F392" s="14" t="s">
        <v>216</v>
      </c>
      <c r="G392" s="16" t="s">
        <v>224</v>
      </c>
      <c r="H392" s="14" t="s">
        <v>85</v>
      </c>
      <c r="I392" s="14" t="s">
        <v>85</v>
      </c>
      <c r="J392" s="467">
        <f t="shared" si="48"/>
        <v>931700</v>
      </c>
      <c r="K392" s="467">
        <f t="shared" si="48"/>
        <v>395900</v>
      </c>
      <c r="L392" s="463">
        <f t="shared" si="47"/>
        <v>535800</v>
      </c>
    </row>
    <row r="393" spans="1:12" ht="48">
      <c r="A393" s="15"/>
      <c r="B393" s="470" t="s">
        <v>12</v>
      </c>
      <c r="C393" s="12"/>
      <c r="D393" s="14" t="s">
        <v>171</v>
      </c>
      <c r="E393" s="14" t="s">
        <v>47</v>
      </c>
      <c r="F393" s="14" t="s">
        <v>216</v>
      </c>
      <c r="G393" s="16" t="s">
        <v>231</v>
      </c>
      <c r="H393" s="14" t="s">
        <v>85</v>
      </c>
      <c r="I393" s="14" t="s">
        <v>85</v>
      </c>
      <c r="J393" s="467">
        <f t="shared" si="48"/>
        <v>931700</v>
      </c>
      <c r="K393" s="467">
        <f t="shared" si="48"/>
        <v>395900</v>
      </c>
      <c r="L393" s="463">
        <f t="shared" si="47"/>
        <v>535800</v>
      </c>
    </row>
    <row r="394" spans="1:12" ht="24">
      <c r="A394" s="15"/>
      <c r="B394" s="468" t="s">
        <v>71</v>
      </c>
      <c r="C394" s="12"/>
      <c r="D394" s="14" t="s">
        <v>171</v>
      </c>
      <c r="E394" s="14" t="s">
        <v>47</v>
      </c>
      <c r="F394" s="14" t="s">
        <v>216</v>
      </c>
      <c r="G394" s="16" t="s">
        <v>315</v>
      </c>
      <c r="H394" s="14" t="s">
        <v>85</v>
      </c>
      <c r="I394" s="14" t="s">
        <v>85</v>
      </c>
      <c r="J394" s="467">
        <f t="shared" si="48"/>
        <v>931700</v>
      </c>
      <c r="K394" s="467">
        <f t="shared" si="48"/>
        <v>395900</v>
      </c>
      <c r="L394" s="463">
        <f t="shared" si="47"/>
        <v>535800</v>
      </c>
    </row>
    <row r="395" spans="1:12" ht="12.75">
      <c r="A395" s="15"/>
      <c r="B395" s="459" t="s">
        <v>170</v>
      </c>
      <c r="C395" s="28"/>
      <c r="D395" s="15" t="s">
        <v>171</v>
      </c>
      <c r="E395" s="15" t="s">
        <v>47</v>
      </c>
      <c r="F395" s="15" t="s">
        <v>216</v>
      </c>
      <c r="G395" s="17" t="s">
        <v>315</v>
      </c>
      <c r="H395" s="15" t="s">
        <v>14</v>
      </c>
      <c r="I395" s="15" t="s">
        <v>85</v>
      </c>
      <c r="J395" s="469">
        <f t="shared" si="48"/>
        <v>931700</v>
      </c>
      <c r="K395" s="469">
        <f t="shared" si="48"/>
        <v>395900</v>
      </c>
      <c r="L395" s="461">
        <f t="shared" si="47"/>
        <v>535800</v>
      </c>
    </row>
    <row r="396" spans="1:12" ht="12.75">
      <c r="A396" s="15"/>
      <c r="B396" s="459" t="s">
        <v>121</v>
      </c>
      <c r="C396" s="28"/>
      <c r="D396" s="15" t="s">
        <v>171</v>
      </c>
      <c r="E396" s="15" t="s">
        <v>47</v>
      </c>
      <c r="F396" s="15" t="s">
        <v>216</v>
      </c>
      <c r="G396" s="17" t="s">
        <v>315</v>
      </c>
      <c r="H396" s="15" t="s">
        <v>15</v>
      </c>
      <c r="I396" s="15" t="s">
        <v>85</v>
      </c>
      <c r="J396" s="469">
        <f>J399</f>
        <v>931700</v>
      </c>
      <c r="K396" s="469">
        <f>K399</f>
        <v>395900</v>
      </c>
      <c r="L396" s="461">
        <f t="shared" si="47"/>
        <v>535800</v>
      </c>
    </row>
    <row r="397" spans="1:12" ht="12.75">
      <c r="A397" s="15"/>
      <c r="B397" s="28" t="s">
        <v>160</v>
      </c>
      <c r="C397" s="28"/>
      <c r="D397" s="15" t="s">
        <v>171</v>
      </c>
      <c r="E397" s="15" t="s">
        <v>47</v>
      </c>
      <c r="F397" s="15" t="s">
        <v>216</v>
      </c>
      <c r="G397" s="17" t="s">
        <v>315</v>
      </c>
      <c r="H397" s="15" t="s">
        <v>15</v>
      </c>
      <c r="I397" s="15" t="s">
        <v>157</v>
      </c>
      <c r="J397" s="469">
        <f>J399</f>
        <v>931700</v>
      </c>
      <c r="K397" s="469">
        <f>K399</f>
        <v>395900</v>
      </c>
      <c r="L397" s="461">
        <f t="shared" si="47"/>
        <v>535800</v>
      </c>
    </row>
    <row r="398" spans="1:12" ht="12.75">
      <c r="A398" s="15"/>
      <c r="B398" s="28" t="s">
        <v>173</v>
      </c>
      <c r="C398" s="28"/>
      <c r="D398" s="15" t="s">
        <v>171</v>
      </c>
      <c r="E398" s="15" t="s">
        <v>47</v>
      </c>
      <c r="F398" s="15" t="s">
        <v>216</v>
      </c>
      <c r="G398" s="17" t="s">
        <v>315</v>
      </c>
      <c r="H398" s="15" t="s">
        <v>15</v>
      </c>
      <c r="I398" s="15" t="s">
        <v>100</v>
      </c>
      <c r="J398" s="469">
        <f>J399</f>
        <v>931700</v>
      </c>
      <c r="K398" s="469">
        <f>K399</f>
        <v>395900</v>
      </c>
      <c r="L398" s="461">
        <f t="shared" si="47"/>
        <v>535800</v>
      </c>
    </row>
    <row r="399" spans="1:12" ht="25.5">
      <c r="A399" s="15"/>
      <c r="B399" s="28" t="s">
        <v>174</v>
      </c>
      <c r="C399" s="12"/>
      <c r="D399" s="15" t="s">
        <v>171</v>
      </c>
      <c r="E399" s="15" t="s">
        <v>47</v>
      </c>
      <c r="F399" s="15" t="s">
        <v>216</v>
      </c>
      <c r="G399" s="17" t="s">
        <v>315</v>
      </c>
      <c r="H399" s="15" t="s">
        <v>15</v>
      </c>
      <c r="I399" s="15" t="s">
        <v>101</v>
      </c>
      <c r="J399" s="469">
        <v>931700</v>
      </c>
      <c r="K399" s="469">
        <f>198000+197900</f>
        <v>395900</v>
      </c>
      <c r="L399" s="461">
        <f t="shared" si="47"/>
        <v>535800</v>
      </c>
    </row>
    <row r="400" spans="1:12" ht="12.75">
      <c r="A400" s="15"/>
      <c r="B400" s="460" t="s">
        <v>209</v>
      </c>
      <c r="C400" s="12"/>
      <c r="D400" s="14" t="s">
        <v>171</v>
      </c>
      <c r="E400" s="14" t="s">
        <v>47</v>
      </c>
      <c r="F400" s="14" t="s">
        <v>11</v>
      </c>
      <c r="G400" s="14" t="s">
        <v>84</v>
      </c>
      <c r="H400" s="14" t="s">
        <v>85</v>
      </c>
      <c r="I400" s="14" t="s">
        <v>85</v>
      </c>
      <c r="J400" s="467">
        <f>J401+J412</f>
        <v>25000</v>
      </c>
      <c r="K400" s="467">
        <f>K401+K412</f>
        <v>15000</v>
      </c>
      <c r="L400" s="463">
        <f t="shared" si="47"/>
        <v>10000</v>
      </c>
    </row>
    <row r="401" spans="1:12" ht="48" hidden="1">
      <c r="A401" s="15"/>
      <c r="B401" s="472" t="s">
        <v>281</v>
      </c>
      <c r="C401" s="12"/>
      <c r="D401" s="14" t="s">
        <v>171</v>
      </c>
      <c r="E401" s="14" t="s">
        <v>47</v>
      </c>
      <c r="F401" s="14" t="s">
        <v>11</v>
      </c>
      <c r="G401" s="14" t="s">
        <v>282</v>
      </c>
      <c r="H401" s="14" t="s">
        <v>85</v>
      </c>
      <c r="I401" s="14" t="s">
        <v>85</v>
      </c>
      <c r="J401" s="467">
        <f aca="true" t="shared" si="49" ref="J401:K406">J402</f>
        <v>0</v>
      </c>
      <c r="K401" s="467">
        <f t="shared" si="49"/>
        <v>0</v>
      </c>
      <c r="L401" s="463">
        <f t="shared" si="47"/>
        <v>0</v>
      </c>
    </row>
    <row r="402" spans="1:12" ht="60" hidden="1">
      <c r="A402" s="15"/>
      <c r="B402" s="472" t="s">
        <v>316</v>
      </c>
      <c r="C402" s="12"/>
      <c r="D402" s="14" t="s">
        <v>171</v>
      </c>
      <c r="E402" s="14" t="s">
        <v>47</v>
      </c>
      <c r="F402" s="14" t="s">
        <v>11</v>
      </c>
      <c r="G402" s="14" t="s">
        <v>317</v>
      </c>
      <c r="H402" s="14" t="s">
        <v>85</v>
      </c>
      <c r="I402" s="14" t="s">
        <v>85</v>
      </c>
      <c r="J402" s="467">
        <f t="shared" si="49"/>
        <v>0</v>
      </c>
      <c r="K402" s="467">
        <f t="shared" si="49"/>
        <v>0</v>
      </c>
      <c r="L402" s="463">
        <f t="shared" si="47"/>
        <v>0</v>
      </c>
    </row>
    <row r="403" spans="1:12" ht="12.75" hidden="1">
      <c r="A403" s="15"/>
      <c r="B403" s="474" t="s">
        <v>28</v>
      </c>
      <c r="C403" s="12"/>
      <c r="D403" s="14" t="s">
        <v>171</v>
      </c>
      <c r="E403" s="14" t="s">
        <v>47</v>
      </c>
      <c r="F403" s="14" t="s">
        <v>11</v>
      </c>
      <c r="G403" s="14" t="s">
        <v>318</v>
      </c>
      <c r="H403" s="14" t="s">
        <v>85</v>
      </c>
      <c r="I403" s="14" t="s">
        <v>85</v>
      </c>
      <c r="J403" s="467">
        <f t="shared" si="49"/>
        <v>0</v>
      </c>
      <c r="K403" s="467">
        <f t="shared" si="49"/>
        <v>0</v>
      </c>
      <c r="L403" s="463">
        <f t="shared" si="47"/>
        <v>0</v>
      </c>
    </row>
    <row r="404" spans="1:12" ht="36.75" customHeight="1" hidden="1">
      <c r="A404" s="15"/>
      <c r="B404" s="472" t="s">
        <v>319</v>
      </c>
      <c r="C404" s="12"/>
      <c r="D404" s="14" t="s">
        <v>171</v>
      </c>
      <c r="E404" s="14" t="s">
        <v>47</v>
      </c>
      <c r="F404" s="14" t="s">
        <v>11</v>
      </c>
      <c r="G404" s="14" t="s">
        <v>320</v>
      </c>
      <c r="H404" s="14" t="s">
        <v>85</v>
      </c>
      <c r="I404" s="14" t="s">
        <v>85</v>
      </c>
      <c r="J404" s="467">
        <f t="shared" si="49"/>
        <v>0</v>
      </c>
      <c r="K404" s="467">
        <f t="shared" si="49"/>
        <v>0</v>
      </c>
      <c r="L404" s="463">
        <f t="shared" si="47"/>
        <v>0</v>
      </c>
    </row>
    <row r="405" spans="1:12" ht="12.75" hidden="1">
      <c r="A405" s="15"/>
      <c r="B405" s="490" t="s">
        <v>72</v>
      </c>
      <c r="C405" s="28"/>
      <c r="D405" s="15" t="s">
        <v>171</v>
      </c>
      <c r="E405" s="15" t="s">
        <v>47</v>
      </c>
      <c r="F405" s="15" t="s">
        <v>11</v>
      </c>
      <c r="G405" s="15" t="s">
        <v>320</v>
      </c>
      <c r="H405" s="15">
        <v>300</v>
      </c>
      <c r="I405" s="15" t="s">
        <v>85</v>
      </c>
      <c r="J405" s="469">
        <f t="shared" si="49"/>
        <v>0</v>
      </c>
      <c r="K405" s="469">
        <f t="shared" si="49"/>
        <v>0</v>
      </c>
      <c r="L405" s="461">
        <f t="shared" si="47"/>
        <v>0</v>
      </c>
    </row>
    <row r="406" spans="1:12" ht="24" hidden="1">
      <c r="A406" s="15"/>
      <c r="B406" s="490" t="s">
        <v>74</v>
      </c>
      <c r="C406" s="12"/>
      <c r="D406" s="15" t="s">
        <v>171</v>
      </c>
      <c r="E406" s="15" t="s">
        <v>47</v>
      </c>
      <c r="F406" s="15" t="s">
        <v>11</v>
      </c>
      <c r="G406" s="15" t="s">
        <v>320</v>
      </c>
      <c r="H406" s="15">
        <v>320</v>
      </c>
      <c r="I406" s="15" t="s">
        <v>85</v>
      </c>
      <c r="J406" s="469">
        <f t="shared" si="49"/>
        <v>0</v>
      </c>
      <c r="K406" s="469">
        <f t="shared" si="49"/>
        <v>0</v>
      </c>
      <c r="L406" s="461">
        <f t="shared" si="47"/>
        <v>0</v>
      </c>
    </row>
    <row r="407" spans="1:12" ht="12.75" hidden="1">
      <c r="A407" s="15"/>
      <c r="B407" s="491" t="s">
        <v>75</v>
      </c>
      <c r="C407" s="28"/>
      <c r="D407" s="15" t="s">
        <v>171</v>
      </c>
      <c r="E407" s="15" t="s">
        <v>47</v>
      </c>
      <c r="F407" s="15" t="s">
        <v>11</v>
      </c>
      <c r="G407" s="15" t="s">
        <v>320</v>
      </c>
      <c r="H407" s="15">
        <v>322</v>
      </c>
      <c r="I407" s="15" t="s">
        <v>85</v>
      </c>
      <c r="J407" s="469">
        <f>J408</f>
        <v>0</v>
      </c>
      <c r="K407" s="469">
        <f>K408</f>
        <v>0</v>
      </c>
      <c r="L407" s="461">
        <f t="shared" si="47"/>
        <v>0</v>
      </c>
    </row>
    <row r="408" spans="1:12" ht="12.75" hidden="1">
      <c r="A408" s="15"/>
      <c r="B408" s="459" t="s">
        <v>219</v>
      </c>
      <c r="C408" s="28"/>
      <c r="D408" s="15" t="s">
        <v>171</v>
      </c>
      <c r="E408" s="15" t="s">
        <v>47</v>
      </c>
      <c r="F408" s="15" t="s">
        <v>11</v>
      </c>
      <c r="G408" s="15" t="s">
        <v>320</v>
      </c>
      <c r="H408" s="15">
        <v>322</v>
      </c>
      <c r="I408" s="15" t="s">
        <v>85</v>
      </c>
      <c r="J408" s="469">
        <f>J409</f>
        <v>0</v>
      </c>
      <c r="K408" s="469">
        <f>K409</f>
        <v>0</v>
      </c>
      <c r="L408" s="461">
        <f t="shared" si="47"/>
        <v>0</v>
      </c>
    </row>
    <row r="409" spans="1:12" ht="12.75" hidden="1">
      <c r="A409" s="15"/>
      <c r="B409" s="459" t="s">
        <v>160</v>
      </c>
      <c r="C409" s="28"/>
      <c r="D409" s="15" t="s">
        <v>171</v>
      </c>
      <c r="E409" s="15" t="s">
        <v>47</v>
      </c>
      <c r="F409" s="15" t="s">
        <v>11</v>
      </c>
      <c r="G409" s="15" t="s">
        <v>320</v>
      </c>
      <c r="H409" s="15">
        <v>322</v>
      </c>
      <c r="I409" s="15" t="s">
        <v>157</v>
      </c>
      <c r="J409" s="469">
        <f>J411</f>
        <v>0</v>
      </c>
      <c r="K409" s="469">
        <f>K411</f>
        <v>0</v>
      </c>
      <c r="L409" s="461">
        <f t="shared" si="47"/>
        <v>0</v>
      </c>
    </row>
    <row r="410" spans="1:12" ht="12.75" hidden="1">
      <c r="A410" s="15"/>
      <c r="B410" s="459" t="s">
        <v>210</v>
      </c>
      <c r="C410" s="28"/>
      <c r="D410" s="15" t="s">
        <v>171</v>
      </c>
      <c r="E410" s="15" t="s">
        <v>47</v>
      </c>
      <c r="F410" s="15" t="s">
        <v>11</v>
      </c>
      <c r="G410" s="15" t="s">
        <v>320</v>
      </c>
      <c r="H410" s="15">
        <v>322</v>
      </c>
      <c r="I410" s="15" t="s">
        <v>91</v>
      </c>
      <c r="J410" s="469">
        <f>J411</f>
        <v>0</v>
      </c>
      <c r="K410" s="469">
        <f>K411</f>
        <v>0</v>
      </c>
      <c r="L410" s="461">
        <f t="shared" si="47"/>
        <v>0</v>
      </c>
    </row>
    <row r="411" spans="1:12" ht="12.75" hidden="1">
      <c r="A411" s="15"/>
      <c r="B411" s="459" t="s">
        <v>221</v>
      </c>
      <c r="C411" s="28"/>
      <c r="D411" s="15" t="s">
        <v>171</v>
      </c>
      <c r="E411" s="15" t="s">
        <v>47</v>
      </c>
      <c r="F411" s="15" t="s">
        <v>11</v>
      </c>
      <c r="G411" s="15" t="s">
        <v>320</v>
      </c>
      <c r="H411" s="15">
        <v>322</v>
      </c>
      <c r="I411" s="15" t="s">
        <v>92</v>
      </c>
      <c r="J411" s="469">
        <v>0</v>
      </c>
      <c r="K411" s="499">
        <v>0</v>
      </c>
      <c r="L411" s="461">
        <f t="shared" si="47"/>
        <v>0</v>
      </c>
    </row>
    <row r="412" spans="1:12" ht="24">
      <c r="A412" s="15"/>
      <c r="B412" s="464" t="s">
        <v>222</v>
      </c>
      <c r="C412" s="12"/>
      <c r="D412" s="14" t="s">
        <v>171</v>
      </c>
      <c r="E412" s="14" t="s">
        <v>47</v>
      </c>
      <c r="F412" s="14" t="s">
        <v>11</v>
      </c>
      <c r="G412" s="482" t="s">
        <v>223</v>
      </c>
      <c r="H412" s="14" t="s">
        <v>85</v>
      </c>
      <c r="I412" s="14" t="s">
        <v>85</v>
      </c>
      <c r="J412" s="467">
        <f aca="true" t="shared" si="50" ref="J412:K419">J413</f>
        <v>25000</v>
      </c>
      <c r="K412" s="501">
        <f t="shared" si="50"/>
        <v>15000</v>
      </c>
      <c r="L412" s="463">
        <f t="shared" si="47"/>
        <v>10000</v>
      </c>
    </row>
    <row r="413" spans="1:12" ht="24">
      <c r="A413" s="15"/>
      <c r="B413" s="468" t="s">
        <v>2</v>
      </c>
      <c r="C413" s="12"/>
      <c r="D413" s="14" t="s">
        <v>171</v>
      </c>
      <c r="E413" s="14" t="s">
        <v>47</v>
      </c>
      <c r="F413" s="14" t="s">
        <v>11</v>
      </c>
      <c r="G413" s="16" t="s">
        <v>224</v>
      </c>
      <c r="H413" s="14" t="s">
        <v>85</v>
      </c>
      <c r="I413" s="14" t="s">
        <v>85</v>
      </c>
      <c r="J413" s="467">
        <f t="shared" si="50"/>
        <v>25000</v>
      </c>
      <c r="K413" s="501">
        <f t="shared" si="50"/>
        <v>15000</v>
      </c>
      <c r="L413" s="463">
        <f t="shared" si="47"/>
        <v>10000</v>
      </c>
    </row>
    <row r="414" spans="1:12" ht="24">
      <c r="A414" s="15"/>
      <c r="B414" s="468" t="s">
        <v>34</v>
      </c>
      <c r="C414" s="28"/>
      <c r="D414" s="14" t="s">
        <v>171</v>
      </c>
      <c r="E414" s="14" t="s">
        <v>47</v>
      </c>
      <c r="F414" s="14" t="s">
        <v>11</v>
      </c>
      <c r="G414" s="14" t="s">
        <v>237</v>
      </c>
      <c r="H414" s="14" t="s">
        <v>85</v>
      </c>
      <c r="I414" s="14" t="s">
        <v>85</v>
      </c>
      <c r="J414" s="467">
        <f t="shared" si="50"/>
        <v>25000</v>
      </c>
      <c r="K414" s="501">
        <f t="shared" si="50"/>
        <v>15000</v>
      </c>
      <c r="L414" s="463">
        <f t="shared" si="47"/>
        <v>10000</v>
      </c>
    </row>
    <row r="415" spans="1:12" ht="36">
      <c r="A415" s="15"/>
      <c r="B415" s="511" t="s">
        <v>429</v>
      </c>
      <c r="C415" s="28"/>
      <c r="D415" s="14" t="s">
        <v>171</v>
      </c>
      <c r="E415" s="14" t="s">
        <v>47</v>
      </c>
      <c r="F415" s="14" t="s">
        <v>11</v>
      </c>
      <c r="G415" s="14" t="s">
        <v>430</v>
      </c>
      <c r="H415" s="14" t="s">
        <v>85</v>
      </c>
      <c r="I415" s="14" t="s">
        <v>85</v>
      </c>
      <c r="J415" s="467">
        <f t="shared" si="50"/>
        <v>25000</v>
      </c>
      <c r="K415" s="501">
        <f t="shared" si="50"/>
        <v>15000</v>
      </c>
      <c r="L415" s="463">
        <f t="shared" si="47"/>
        <v>10000</v>
      </c>
    </row>
    <row r="416" spans="1:12" ht="12.75">
      <c r="A416" s="15"/>
      <c r="B416" s="459" t="s">
        <v>72</v>
      </c>
      <c r="C416" s="28"/>
      <c r="D416" s="15" t="s">
        <v>171</v>
      </c>
      <c r="E416" s="15" t="s">
        <v>47</v>
      </c>
      <c r="F416" s="15" t="s">
        <v>11</v>
      </c>
      <c r="G416" s="15" t="s">
        <v>430</v>
      </c>
      <c r="H416" s="15" t="s">
        <v>73</v>
      </c>
      <c r="I416" s="15" t="s">
        <v>85</v>
      </c>
      <c r="J416" s="469">
        <f t="shared" si="50"/>
        <v>25000</v>
      </c>
      <c r="K416" s="499">
        <f t="shared" si="50"/>
        <v>15000</v>
      </c>
      <c r="L416" s="461">
        <f t="shared" si="47"/>
        <v>10000</v>
      </c>
    </row>
    <row r="417" spans="1:12" ht="12.75">
      <c r="A417" s="15"/>
      <c r="B417" s="459" t="s">
        <v>219</v>
      </c>
      <c r="C417" s="28"/>
      <c r="D417" s="15" t="s">
        <v>171</v>
      </c>
      <c r="E417" s="15" t="s">
        <v>47</v>
      </c>
      <c r="F417" s="15" t="s">
        <v>11</v>
      </c>
      <c r="G417" s="15" t="s">
        <v>430</v>
      </c>
      <c r="H417" s="15" t="s">
        <v>431</v>
      </c>
      <c r="I417" s="15" t="s">
        <v>85</v>
      </c>
      <c r="J417" s="469">
        <f t="shared" si="50"/>
        <v>25000</v>
      </c>
      <c r="K417" s="499">
        <f t="shared" si="50"/>
        <v>15000</v>
      </c>
      <c r="L417" s="461">
        <f t="shared" si="47"/>
        <v>10000</v>
      </c>
    </row>
    <row r="418" spans="1:12" ht="12.75">
      <c r="A418" s="15"/>
      <c r="B418" s="459" t="s">
        <v>160</v>
      </c>
      <c r="C418" s="28"/>
      <c r="D418" s="15" t="s">
        <v>171</v>
      </c>
      <c r="E418" s="15" t="s">
        <v>47</v>
      </c>
      <c r="F418" s="15" t="s">
        <v>11</v>
      </c>
      <c r="G418" s="15" t="s">
        <v>430</v>
      </c>
      <c r="H418" s="15" t="s">
        <v>431</v>
      </c>
      <c r="I418" s="15" t="s">
        <v>157</v>
      </c>
      <c r="J418" s="469">
        <f t="shared" si="50"/>
        <v>25000</v>
      </c>
      <c r="K418" s="499">
        <f t="shared" si="50"/>
        <v>15000</v>
      </c>
      <c r="L418" s="461">
        <f t="shared" si="47"/>
        <v>10000</v>
      </c>
    </row>
    <row r="419" spans="1:12" ht="12.75">
      <c r="A419" s="15"/>
      <c r="B419" s="459" t="s">
        <v>210</v>
      </c>
      <c r="C419" s="28"/>
      <c r="D419" s="15" t="s">
        <v>171</v>
      </c>
      <c r="E419" s="15" t="s">
        <v>47</v>
      </c>
      <c r="F419" s="15" t="s">
        <v>11</v>
      </c>
      <c r="G419" s="15" t="s">
        <v>430</v>
      </c>
      <c r="H419" s="15" t="s">
        <v>431</v>
      </c>
      <c r="I419" s="15" t="s">
        <v>91</v>
      </c>
      <c r="J419" s="469">
        <f t="shared" si="50"/>
        <v>25000</v>
      </c>
      <c r="K419" s="499">
        <f t="shared" si="50"/>
        <v>15000</v>
      </c>
      <c r="L419" s="461">
        <f t="shared" si="47"/>
        <v>10000</v>
      </c>
    </row>
    <row r="420" spans="1:12" ht="12.75">
      <c r="A420" s="15"/>
      <c r="B420" s="459" t="s">
        <v>221</v>
      </c>
      <c r="C420" s="28"/>
      <c r="D420" s="15" t="s">
        <v>171</v>
      </c>
      <c r="E420" s="15" t="s">
        <v>47</v>
      </c>
      <c r="F420" s="15" t="s">
        <v>11</v>
      </c>
      <c r="G420" s="15" t="s">
        <v>430</v>
      </c>
      <c r="H420" s="15" t="s">
        <v>431</v>
      </c>
      <c r="I420" s="15" t="s">
        <v>92</v>
      </c>
      <c r="J420" s="469">
        <v>25000</v>
      </c>
      <c r="K420" s="499">
        <v>15000</v>
      </c>
      <c r="L420" s="461">
        <f t="shared" si="47"/>
        <v>10000</v>
      </c>
    </row>
    <row r="421" spans="1:12" ht="12.75">
      <c r="A421" s="15"/>
      <c r="B421" s="460" t="s">
        <v>191</v>
      </c>
      <c r="C421" s="12"/>
      <c r="D421" s="14" t="s">
        <v>171</v>
      </c>
      <c r="E421" s="14" t="s">
        <v>33</v>
      </c>
      <c r="F421" s="14" t="s">
        <v>217</v>
      </c>
      <c r="G421" s="14" t="s">
        <v>84</v>
      </c>
      <c r="H421" s="14" t="s">
        <v>85</v>
      </c>
      <c r="I421" s="14" t="s">
        <v>85</v>
      </c>
      <c r="J421" s="467">
        <f aca="true" t="shared" si="51" ref="J421:K427">J422</f>
        <v>330000</v>
      </c>
      <c r="K421" s="467">
        <f t="shared" si="51"/>
        <v>203000</v>
      </c>
      <c r="L421" s="463">
        <f t="shared" si="47"/>
        <v>127000</v>
      </c>
    </row>
    <row r="422" spans="1:12" ht="12.75">
      <c r="A422" s="15"/>
      <c r="B422" s="460" t="s">
        <v>76</v>
      </c>
      <c r="C422" s="493"/>
      <c r="D422" s="14" t="s">
        <v>171</v>
      </c>
      <c r="E422" s="14" t="s">
        <v>33</v>
      </c>
      <c r="F422" s="14" t="s">
        <v>216</v>
      </c>
      <c r="G422" s="14" t="s">
        <v>84</v>
      </c>
      <c r="H422" s="14" t="s">
        <v>85</v>
      </c>
      <c r="I422" s="14" t="s">
        <v>85</v>
      </c>
      <c r="J422" s="467">
        <f t="shared" si="51"/>
        <v>330000</v>
      </c>
      <c r="K422" s="467">
        <f t="shared" si="51"/>
        <v>203000</v>
      </c>
      <c r="L422" s="463">
        <f t="shared" si="47"/>
        <v>127000</v>
      </c>
    </row>
    <row r="423" spans="1:12" ht="48">
      <c r="A423" s="15"/>
      <c r="B423" s="489" t="s">
        <v>305</v>
      </c>
      <c r="C423" s="493"/>
      <c r="D423" s="14" t="s">
        <v>171</v>
      </c>
      <c r="E423" s="14" t="s">
        <v>33</v>
      </c>
      <c r="F423" s="14" t="s">
        <v>216</v>
      </c>
      <c r="G423" s="485" t="s">
        <v>306</v>
      </c>
      <c r="H423" s="14" t="s">
        <v>85</v>
      </c>
      <c r="I423" s="14" t="s">
        <v>85</v>
      </c>
      <c r="J423" s="467">
        <f>J424</f>
        <v>330000</v>
      </c>
      <c r="K423" s="467">
        <f>K424</f>
        <v>203000</v>
      </c>
      <c r="L423" s="463">
        <f t="shared" si="47"/>
        <v>127000</v>
      </c>
    </row>
    <row r="424" spans="1:12" ht="72">
      <c r="A424" s="15"/>
      <c r="B424" s="489" t="s">
        <v>321</v>
      </c>
      <c r="C424" s="12"/>
      <c r="D424" s="14" t="s">
        <v>171</v>
      </c>
      <c r="E424" s="14" t="s">
        <v>33</v>
      </c>
      <c r="F424" s="14" t="s">
        <v>216</v>
      </c>
      <c r="G424" s="485" t="s">
        <v>322</v>
      </c>
      <c r="H424" s="14" t="s">
        <v>85</v>
      </c>
      <c r="I424" s="14" t="s">
        <v>85</v>
      </c>
      <c r="J424" s="467">
        <f>J425</f>
        <v>330000</v>
      </c>
      <c r="K424" s="467">
        <f>K425</f>
        <v>203000</v>
      </c>
      <c r="L424" s="463">
        <f>J424-K424</f>
        <v>127000</v>
      </c>
    </row>
    <row r="425" spans="1:12" ht="35.25" customHeight="1">
      <c r="A425" s="15"/>
      <c r="B425" s="489" t="s">
        <v>3</v>
      </c>
      <c r="C425" s="12"/>
      <c r="D425" s="14" t="s">
        <v>171</v>
      </c>
      <c r="E425" s="14" t="s">
        <v>33</v>
      </c>
      <c r="F425" s="14" t="s">
        <v>216</v>
      </c>
      <c r="G425" s="485" t="s">
        <v>323</v>
      </c>
      <c r="H425" s="14" t="s">
        <v>85</v>
      </c>
      <c r="I425" s="14" t="s">
        <v>85</v>
      </c>
      <c r="J425" s="467">
        <f t="shared" si="51"/>
        <v>330000</v>
      </c>
      <c r="K425" s="467">
        <f t="shared" si="51"/>
        <v>203000</v>
      </c>
      <c r="L425" s="463">
        <f t="shared" si="47"/>
        <v>127000</v>
      </c>
    </row>
    <row r="426" spans="1:12" ht="24">
      <c r="A426" s="15"/>
      <c r="B426" s="474" t="s">
        <v>64</v>
      </c>
      <c r="C426" s="12"/>
      <c r="D426" s="14" t="s">
        <v>171</v>
      </c>
      <c r="E426" s="14" t="s">
        <v>33</v>
      </c>
      <c r="F426" s="14" t="s">
        <v>216</v>
      </c>
      <c r="G426" s="485" t="s">
        <v>324</v>
      </c>
      <c r="H426" s="14" t="s">
        <v>85</v>
      </c>
      <c r="I426" s="14" t="s">
        <v>85</v>
      </c>
      <c r="J426" s="467">
        <f t="shared" si="51"/>
        <v>330000</v>
      </c>
      <c r="K426" s="467">
        <f t="shared" si="51"/>
        <v>203000</v>
      </c>
      <c r="L426" s="463">
        <f t="shared" si="47"/>
        <v>127000</v>
      </c>
    </row>
    <row r="427" spans="1:12" ht="24">
      <c r="A427" s="15"/>
      <c r="B427" s="490" t="s">
        <v>65</v>
      </c>
      <c r="C427" s="12"/>
      <c r="D427" s="15" t="s">
        <v>171</v>
      </c>
      <c r="E427" s="15" t="s">
        <v>33</v>
      </c>
      <c r="F427" s="15" t="s">
        <v>216</v>
      </c>
      <c r="G427" s="487" t="s">
        <v>324</v>
      </c>
      <c r="H427" s="15" t="s">
        <v>66</v>
      </c>
      <c r="I427" s="15" t="s">
        <v>85</v>
      </c>
      <c r="J427" s="469">
        <f t="shared" si="51"/>
        <v>330000</v>
      </c>
      <c r="K427" s="469">
        <f t="shared" si="51"/>
        <v>203000</v>
      </c>
      <c r="L427" s="461">
        <f t="shared" si="47"/>
        <v>127000</v>
      </c>
    </row>
    <row r="428" spans="1:12" ht="12.75">
      <c r="A428" s="15"/>
      <c r="B428" s="491" t="s">
        <v>67</v>
      </c>
      <c r="C428" s="12"/>
      <c r="D428" s="15" t="s">
        <v>171</v>
      </c>
      <c r="E428" s="15" t="s">
        <v>33</v>
      </c>
      <c r="F428" s="15" t="s">
        <v>216</v>
      </c>
      <c r="G428" s="487" t="s">
        <v>324</v>
      </c>
      <c r="H428" s="15" t="s">
        <v>68</v>
      </c>
      <c r="I428" s="15" t="s">
        <v>85</v>
      </c>
      <c r="J428" s="469">
        <f aca="true" t="shared" si="52" ref="J428:K431">J429</f>
        <v>330000</v>
      </c>
      <c r="K428" s="469">
        <f t="shared" si="52"/>
        <v>203000</v>
      </c>
      <c r="L428" s="461">
        <f t="shared" si="47"/>
        <v>127000</v>
      </c>
    </row>
    <row r="429" spans="1:12" ht="48">
      <c r="A429" s="15"/>
      <c r="B429" s="490" t="s">
        <v>69</v>
      </c>
      <c r="C429" s="12"/>
      <c r="D429" s="15" t="s">
        <v>171</v>
      </c>
      <c r="E429" s="15" t="s">
        <v>33</v>
      </c>
      <c r="F429" s="15" t="s">
        <v>216</v>
      </c>
      <c r="G429" s="487" t="s">
        <v>324</v>
      </c>
      <c r="H429" s="15" t="s">
        <v>70</v>
      </c>
      <c r="I429" s="15" t="s">
        <v>85</v>
      </c>
      <c r="J429" s="469">
        <f t="shared" si="52"/>
        <v>330000</v>
      </c>
      <c r="K429" s="469">
        <f t="shared" si="52"/>
        <v>203000</v>
      </c>
      <c r="L429" s="461">
        <f t="shared" si="47"/>
        <v>127000</v>
      </c>
    </row>
    <row r="430" spans="1:12" ht="12.75">
      <c r="A430" s="15"/>
      <c r="B430" s="28" t="s">
        <v>160</v>
      </c>
      <c r="C430" s="12"/>
      <c r="D430" s="15" t="s">
        <v>171</v>
      </c>
      <c r="E430" s="15" t="s">
        <v>33</v>
      </c>
      <c r="F430" s="15" t="s">
        <v>216</v>
      </c>
      <c r="G430" s="487" t="s">
        <v>324</v>
      </c>
      <c r="H430" s="15" t="s">
        <v>70</v>
      </c>
      <c r="I430" s="15" t="s">
        <v>157</v>
      </c>
      <c r="J430" s="469">
        <f t="shared" si="52"/>
        <v>330000</v>
      </c>
      <c r="K430" s="469">
        <f t="shared" si="52"/>
        <v>203000</v>
      </c>
      <c r="L430" s="461">
        <f t="shared" si="47"/>
        <v>127000</v>
      </c>
    </row>
    <row r="431" spans="1:12" ht="12.75">
      <c r="A431" s="15"/>
      <c r="B431" s="32" t="s">
        <v>212</v>
      </c>
      <c r="C431" s="12"/>
      <c r="D431" s="15" t="s">
        <v>171</v>
      </c>
      <c r="E431" s="15" t="s">
        <v>33</v>
      </c>
      <c r="F431" s="15" t="s">
        <v>216</v>
      </c>
      <c r="G431" s="487" t="s">
        <v>324</v>
      </c>
      <c r="H431" s="15" t="s">
        <v>70</v>
      </c>
      <c r="I431" s="15" t="s">
        <v>21</v>
      </c>
      <c r="J431" s="469">
        <f t="shared" si="52"/>
        <v>330000</v>
      </c>
      <c r="K431" s="469">
        <f t="shared" si="52"/>
        <v>203000</v>
      </c>
      <c r="L431" s="461">
        <f t="shared" si="47"/>
        <v>127000</v>
      </c>
    </row>
    <row r="432" spans="1:12" ht="25.5">
      <c r="A432" s="15"/>
      <c r="B432" s="32" t="s">
        <v>103</v>
      </c>
      <c r="C432" s="12"/>
      <c r="D432" s="15" t="s">
        <v>171</v>
      </c>
      <c r="E432" s="15" t="s">
        <v>33</v>
      </c>
      <c r="F432" s="15" t="s">
        <v>216</v>
      </c>
      <c r="G432" s="487" t="s">
        <v>324</v>
      </c>
      <c r="H432" s="15" t="s">
        <v>70</v>
      </c>
      <c r="I432" s="15" t="s">
        <v>102</v>
      </c>
      <c r="J432" s="469">
        <v>330000</v>
      </c>
      <c r="K432" s="499">
        <v>203000</v>
      </c>
      <c r="L432" s="461">
        <f t="shared" si="47"/>
        <v>127000</v>
      </c>
    </row>
    <row r="433" spans="1:12" ht="24">
      <c r="A433" s="15"/>
      <c r="B433" s="460" t="s">
        <v>106</v>
      </c>
      <c r="C433" s="12"/>
      <c r="D433" s="14" t="s">
        <v>171</v>
      </c>
      <c r="E433" s="14" t="s">
        <v>37</v>
      </c>
      <c r="F433" s="14" t="s">
        <v>217</v>
      </c>
      <c r="G433" s="14" t="s">
        <v>84</v>
      </c>
      <c r="H433" s="14" t="s">
        <v>85</v>
      </c>
      <c r="I433" s="14" t="s">
        <v>85</v>
      </c>
      <c r="J433" s="467">
        <f>J434</f>
        <v>100000</v>
      </c>
      <c r="K433" s="467">
        <f>K434</f>
        <v>0</v>
      </c>
      <c r="L433" s="463">
        <f t="shared" si="47"/>
        <v>100000</v>
      </c>
    </row>
    <row r="434" spans="1:12" ht="24">
      <c r="A434" s="15"/>
      <c r="B434" s="460" t="s">
        <v>77</v>
      </c>
      <c r="C434" s="12"/>
      <c r="D434" s="14" t="s">
        <v>171</v>
      </c>
      <c r="E434" s="14" t="s">
        <v>37</v>
      </c>
      <c r="F434" s="14" t="s">
        <v>216</v>
      </c>
      <c r="G434" s="14" t="s">
        <v>84</v>
      </c>
      <c r="H434" s="14" t="s">
        <v>85</v>
      </c>
      <c r="I434" s="14" t="s">
        <v>85</v>
      </c>
      <c r="J434" s="467">
        <f>J437</f>
        <v>100000</v>
      </c>
      <c r="K434" s="467">
        <f>K437</f>
        <v>0</v>
      </c>
      <c r="L434" s="463">
        <f t="shared" si="47"/>
        <v>100000</v>
      </c>
    </row>
    <row r="435" spans="1:12" ht="24">
      <c r="A435" s="15"/>
      <c r="B435" s="464" t="s">
        <v>222</v>
      </c>
      <c r="C435" s="12"/>
      <c r="D435" s="14" t="s">
        <v>171</v>
      </c>
      <c r="E435" s="14" t="s">
        <v>37</v>
      </c>
      <c r="F435" s="14" t="s">
        <v>216</v>
      </c>
      <c r="G435" s="482" t="s">
        <v>223</v>
      </c>
      <c r="H435" s="14" t="s">
        <v>85</v>
      </c>
      <c r="I435" s="14" t="s">
        <v>85</v>
      </c>
      <c r="J435" s="467">
        <f aca="true" t="shared" si="53" ref="J435:K441">J436</f>
        <v>100000</v>
      </c>
      <c r="K435" s="467">
        <f t="shared" si="53"/>
        <v>0</v>
      </c>
      <c r="L435" s="463">
        <f t="shared" si="47"/>
        <v>100000</v>
      </c>
    </row>
    <row r="436" spans="1:12" ht="24">
      <c r="A436" s="15"/>
      <c r="B436" s="468" t="s">
        <v>2</v>
      </c>
      <c r="C436" s="12"/>
      <c r="D436" s="14" t="s">
        <v>171</v>
      </c>
      <c r="E436" s="14" t="s">
        <v>37</v>
      </c>
      <c r="F436" s="14" t="s">
        <v>216</v>
      </c>
      <c r="G436" s="16" t="s">
        <v>224</v>
      </c>
      <c r="H436" s="14" t="s">
        <v>85</v>
      </c>
      <c r="I436" s="14" t="s">
        <v>85</v>
      </c>
      <c r="J436" s="467">
        <f t="shared" si="53"/>
        <v>100000</v>
      </c>
      <c r="K436" s="467">
        <f t="shared" si="53"/>
        <v>0</v>
      </c>
      <c r="L436" s="463">
        <f t="shared" si="47"/>
        <v>100000</v>
      </c>
    </row>
    <row r="437" spans="1:12" ht="12.75">
      <c r="A437" s="15"/>
      <c r="B437" s="492" t="s">
        <v>107</v>
      </c>
      <c r="C437" s="12"/>
      <c r="D437" s="14" t="s">
        <v>171</v>
      </c>
      <c r="E437" s="14" t="s">
        <v>37</v>
      </c>
      <c r="F437" s="14" t="s">
        <v>216</v>
      </c>
      <c r="G437" s="497" t="s">
        <v>325</v>
      </c>
      <c r="H437" s="481" t="s">
        <v>85</v>
      </c>
      <c r="I437" s="14" t="s">
        <v>85</v>
      </c>
      <c r="J437" s="467">
        <f t="shared" si="53"/>
        <v>100000</v>
      </c>
      <c r="K437" s="467">
        <f t="shared" si="53"/>
        <v>0</v>
      </c>
      <c r="L437" s="463">
        <f t="shared" si="47"/>
        <v>100000</v>
      </c>
    </row>
    <row r="438" spans="1:12" ht="25.5">
      <c r="A438" s="15"/>
      <c r="B438" s="32" t="s">
        <v>211</v>
      </c>
      <c r="C438" s="28"/>
      <c r="D438" s="15" t="s">
        <v>171</v>
      </c>
      <c r="E438" s="15" t="s">
        <v>37</v>
      </c>
      <c r="F438" s="15" t="s">
        <v>216</v>
      </c>
      <c r="G438" s="17" t="s">
        <v>325</v>
      </c>
      <c r="H438" s="15" t="s">
        <v>78</v>
      </c>
      <c r="I438" s="15" t="s">
        <v>85</v>
      </c>
      <c r="J438" s="469">
        <f t="shared" si="53"/>
        <v>100000</v>
      </c>
      <c r="K438" s="469">
        <f t="shared" si="53"/>
        <v>0</v>
      </c>
      <c r="L438" s="461">
        <f t="shared" si="47"/>
        <v>100000</v>
      </c>
    </row>
    <row r="439" spans="1:12" ht="12.75">
      <c r="A439" s="15"/>
      <c r="B439" s="33" t="s">
        <v>79</v>
      </c>
      <c r="C439" s="28"/>
      <c r="D439" s="15" t="s">
        <v>171</v>
      </c>
      <c r="E439" s="15" t="s">
        <v>37</v>
      </c>
      <c r="F439" s="15" t="s">
        <v>216</v>
      </c>
      <c r="G439" s="17" t="s">
        <v>325</v>
      </c>
      <c r="H439" s="15" t="s">
        <v>80</v>
      </c>
      <c r="I439" s="15" t="s">
        <v>85</v>
      </c>
      <c r="J439" s="469">
        <f t="shared" si="53"/>
        <v>100000</v>
      </c>
      <c r="K439" s="469">
        <f t="shared" si="53"/>
        <v>0</v>
      </c>
      <c r="L439" s="461">
        <f t="shared" si="47"/>
        <v>100000</v>
      </c>
    </row>
    <row r="440" spans="1:12" ht="12.75">
      <c r="A440" s="15"/>
      <c r="B440" s="28" t="s">
        <v>160</v>
      </c>
      <c r="C440" s="12"/>
      <c r="D440" s="15" t="s">
        <v>171</v>
      </c>
      <c r="E440" s="15" t="s">
        <v>37</v>
      </c>
      <c r="F440" s="15" t="s">
        <v>216</v>
      </c>
      <c r="G440" s="17" t="s">
        <v>325</v>
      </c>
      <c r="H440" s="15" t="s">
        <v>80</v>
      </c>
      <c r="I440" s="15" t="s">
        <v>157</v>
      </c>
      <c r="J440" s="469">
        <f t="shared" si="53"/>
        <v>100000</v>
      </c>
      <c r="K440" s="469">
        <f t="shared" si="53"/>
        <v>0</v>
      </c>
      <c r="L440" s="461">
        <f t="shared" si="47"/>
        <v>100000</v>
      </c>
    </row>
    <row r="441" spans="1:12" ht="25.5">
      <c r="A441" s="15"/>
      <c r="B441" s="32" t="s">
        <v>211</v>
      </c>
      <c r="C441" s="12"/>
      <c r="D441" s="15" t="s">
        <v>171</v>
      </c>
      <c r="E441" s="15" t="s">
        <v>37</v>
      </c>
      <c r="F441" s="15" t="s">
        <v>216</v>
      </c>
      <c r="G441" s="17" t="s">
        <v>325</v>
      </c>
      <c r="H441" s="15" t="s">
        <v>80</v>
      </c>
      <c r="I441" s="15" t="s">
        <v>104</v>
      </c>
      <c r="J441" s="469">
        <f t="shared" si="53"/>
        <v>100000</v>
      </c>
      <c r="K441" s="469">
        <f t="shared" si="53"/>
        <v>0</v>
      </c>
      <c r="L441" s="461">
        <f t="shared" si="47"/>
        <v>100000</v>
      </c>
    </row>
    <row r="442" spans="1:12" ht="12.75">
      <c r="A442" s="15"/>
      <c r="B442" s="33" t="s">
        <v>108</v>
      </c>
      <c r="C442" s="28"/>
      <c r="D442" s="15" t="s">
        <v>171</v>
      </c>
      <c r="E442" s="15" t="s">
        <v>37</v>
      </c>
      <c r="F442" s="15" t="s">
        <v>216</v>
      </c>
      <c r="G442" s="17" t="s">
        <v>325</v>
      </c>
      <c r="H442" s="15" t="s">
        <v>80</v>
      </c>
      <c r="I442" s="15" t="s">
        <v>105</v>
      </c>
      <c r="J442" s="469">
        <v>100000</v>
      </c>
      <c r="K442" s="499">
        <v>0</v>
      </c>
      <c r="L442" s="461">
        <f t="shared" si="47"/>
        <v>100000</v>
      </c>
    </row>
    <row r="443" spans="1:12" ht="24">
      <c r="A443" s="15" t="s">
        <v>331</v>
      </c>
      <c r="B443" s="460" t="s">
        <v>192</v>
      </c>
      <c r="C443" s="12"/>
      <c r="D443" s="14" t="s">
        <v>0</v>
      </c>
      <c r="E443" s="14" t="s">
        <v>217</v>
      </c>
      <c r="F443" s="14" t="s">
        <v>217</v>
      </c>
      <c r="G443" s="14" t="s">
        <v>84</v>
      </c>
      <c r="H443" s="14" t="s">
        <v>85</v>
      </c>
      <c r="I443" s="14" t="s">
        <v>85</v>
      </c>
      <c r="J443" s="467">
        <f aca="true" t="shared" si="54" ref="J443:K448">J444</f>
        <v>944500</v>
      </c>
      <c r="K443" s="467">
        <f t="shared" si="54"/>
        <v>411400</v>
      </c>
      <c r="L443" s="463">
        <f t="shared" si="47"/>
        <v>533100</v>
      </c>
    </row>
    <row r="444" spans="1:12" ht="36">
      <c r="A444" s="15"/>
      <c r="B444" s="460" t="s">
        <v>193</v>
      </c>
      <c r="C444" s="12"/>
      <c r="D444" s="14" t="s">
        <v>0</v>
      </c>
      <c r="E444" s="14" t="s">
        <v>216</v>
      </c>
      <c r="F444" s="14" t="s">
        <v>1</v>
      </c>
      <c r="G444" s="14" t="s">
        <v>84</v>
      </c>
      <c r="H444" s="14" t="s">
        <v>85</v>
      </c>
      <c r="I444" s="14" t="s">
        <v>85</v>
      </c>
      <c r="J444" s="467">
        <f t="shared" si="54"/>
        <v>944500</v>
      </c>
      <c r="K444" s="467">
        <f t="shared" si="54"/>
        <v>411400</v>
      </c>
      <c r="L444" s="463">
        <f t="shared" si="47"/>
        <v>533100</v>
      </c>
    </row>
    <row r="445" spans="1:12" ht="24">
      <c r="A445" s="15"/>
      <c r="B445" s="464" t="s">
        <v>222</v>
      </c>
      <c r="C445" s="12"/>
      <c r="D445" s="14" t="s">
        <v>0</v>
      </c>
      <c r="E445" s="14" t="s">
        <v>216</v>
      </c>
      <c r="F445" s="14" t="s">
        <v>1</v>
      </c>
      <c r="G445" s="482" t="s">
        <v>223</v>
      </c>
      <c r="H445" s="14" t="s">
        <v>85</v>
      </c>
      <c r="I445" s="14" t="s">
        <v>85</v>
      </c>
      <c r="J445" s="467">
        <f t="shared" si="54"/>
        <v>944500</v>
      </c>
      <c r="K445" s="467">
        <f t="shared" si="54"/>
        <v>411400</v>
      </c>
      <c r="L445" s="463">
        <f t="shared" si="47"/>
        <v>533100</v>
      </c>
    </row>
    <row r="446" spans="1:12" ht="24">
      <c r="A446" s="15"/>
      <c r="B446" s="468" t="s">
        <v>2</v>
      </c>
      <c r="C446" s="12"/>
      <c r="D446" s="14" t="s">
        <v>0</v>
      </c>
      <c r="E446" s="14" t="s">
        <v>216</v>
      </c>
      <c r="F446" s="14" t="s">
        <v>1</v>
      </c>
      <c r="G446" s="16" t="s">
        <v>224</v>
      </c>
      <c r="H446" s="14" t="s">
        <v>85</v>
      </c>
      <c r="I446" s="14" t="s">
        <v>85</v>
      </c>
      <c r="J446" s="467">
        <f t="shared" si="54"/>
        <v>944500</v>
      </c>
      <c r="K446" s="467">
        <f t="shared" si="54"/>
        <v>411400</v>
      </c>
      <c r="L446" s="463">
        <f t="shared" si="47"/>
        <v>533100</v>
      </c>
    </row>
    <row r="447" spans="1:12" ht="48">
      <c r="A447" s="15"/>
      <c r="B447" s="468" t="s">
        <v>3</v>
      </c>
      <c r="C447" s="12"/>
      <c r="D447" s="14" t="s">
        <v>0</v>
      </c>
      <c r="E447" s="14" t="s">
        <v>216</v>
      </c>
      <c r="F447" s="14" t="s">
        <v>1</v>
      </c>
      <c r="G447" s="16" t="s">
        <v>225</v>
      </c>
      <c r="H447" s="14" t="s">
        <v>85</v>
      </c>
      <c r="I447" s="14" t="s">
        <v>85</v>
      </c>
      <c r="J447" s="467">
        <f t="shared" si="54"/>
        <v>944500</v>
      </c>
      <c r="K447" s="467">
        <f t="shared" si="54"/>
        <v>411400</v>
      </c>
      <c r="L447" s="463">
        <f t="shared" si="47"/>
        <v>533100</v>
      </c>
    </row>
    <row r="448" spans="1:12" ht="12.75">
      <c r="A448" s="15"/>
      <c r="B448" s="468" t="s">
        <v>194</v>
      </c>
      <c r="C448" s="12"/>
      <c r="D448" s="14" t="s">
        <v>0</v>
      </c>
      <c r="E448" s="14" t="s">
        <v>216</v>
      </c>
      <c r="F448" s="14" t="s">
        <v>1</v>
      </c>
      <c r="G448" s="16" t="s">
        <v>326</v>
      </c>
      <c r="H448" s="14" t="s">
        <v>85</v>
      </c>
      <c r="I448" s="14" t="s">
        <v>85</v>
      </c>
      <c r="J448" s="467">
        <f t="shared" si="54"/>
        <v>944500</v>
      </c>
      <c r="K448" s="467">
        <f t="shared" si="54"/>
        <v>411400</v>
      </c>
      <c r="L448" s="463">
        <f t="shared" si="47"/>
        <v>533100</v>
      </c>
    </row>
    <row r="449" spans="1:12" ht="60">
      <c r="A449" s="15"/>
      <c r="B449" s="459" t="s">
        <v>81</v>
      </c>
      <c r="C449" s="28"/>
      <c r="D449" s="15" t="s">
        <v>0</v>
      </c>
      <c r="E449" s="15" t="s">
        <v>216</v>
      </c>
      <c r="F449" s="15" t="s">
        <v>1</v>
      </c>
      <c r="G449" s="17" t="s">
        <v>326</v>
      </c>
      <c r="H449" s="15" t="s">
        <v>4</v>
      </c>
      <c r="I449" s="15" t="s">
        <v>85</v>
      </c>
      <c r="J449" s="469">
        <f aca="true" t="shared" si="55" ref="J449:K452">J450</f>
        <v>944500</v>
      </c>
      <c r="K449" s="469">
        <f t="shared" si="55"/>
        <v>411400</v>
      </c>
      <c r="L449" s="461">
        <f t="shared" si="47"/>
        <v>533100</v>
      </c>
    </row>
    <row r="450" spans="1:12" ht="24">
      <c r="A450" s="15"/>
      <c r="B450" s="459" t="s">
        <v>5</v>
      </c>
      <c r="C450" s="28"/>
      <c r="D450" s="15" t="s">
        <v>0</v>
      </c>
      <c r="E450" s="15" t="s">
        <v>216</v>
      </c>
      <c r="F450" s="15" t="s">
        <v>1</v>
      </c>
      <c r="G450" s="17" t="s">
        <v>326</v>
      </c>
      <c r="H450" s="15" t="s">
        <v>6</v>
      </c>
      <c r="I450" s="15" t="s">
        <v>85</v>
      </c>
      <c r="J450" s="469">
        <f t="shared" si="55"/>
        <v>944500</v>
      </c>
      <c r="K450" s="469">
        <f t="shared" si="55"/>
        <v>411400</v>
      </c>
      <c r="L450" s="461">
        <f t="shared" si="47"/>
        <v>533100</v>
      </c>
    </row>
    <row r="451" spans="1:12" ht="38.25">
      <c r="A451" s="15"/>
      <c r="B451" s="28" t="s">
        <v>7</v>
      </c>
      <c r="C451" s="28"/>
      <c r="D451" s="15" t="s">
        <v>0</v>
      </c>
      <c r="E451" s="15" t="s">
        <v>216</v>
      </c>
      <c r="F451" s="15" t="s">
        <v>1</v>
      </c>
      <c r="G451" s="17" t="s">
        <v>326</v>
      </c>
      <c r="H451" s="15" t="s">
        <v>8</v>
      </c>
      <c r="I451" s="15" t="s">
        <v>85</v>
      </c>
      <c r="J451" s="469">
        <f t="shared" si="55"/>
        <v>944500</v>
      </c>
      <c r="K451" s="469">
        <f t="shared" si="55"/>
        <v>411400</v>
      </c>
      <c r="L451" s="461">
        <f>J451-K451</f>
        <v>533100</v>
      </c>
    </row>
    <row r="452" spans="1:12" ht="12.75">
      <c r="A452" s="15"/>
      <c r="B452" s="28" t="s">
        <v>160</v>
      </c>
      <c r="C452" s="28"/>
      <c r="D452" s="15" t="s">
        <v>0</v>
      </c>
      <c r="E452" s="15" t="s">
        <v>216</v>
      </c>
      <c r="F452" s="15" t="s">
        <v>1</v>
      </c>
      <c r="G452" s="17" t="s">
        <v>326</v>
      </c>
      <c r="H452" s="15" t="s">
        <v>8</v>
      </c>
      <c r="I452" s="15" t="s">
        <v>157</v>
      </c>
      <c r="J452" s="469">
        <f t="shared" si="55"/>
        <v>944500</v>
      </c>
      <c r="K452" s="469">
        <f t="shared" si="55"/>
        <v>411400</v>
      </c>
      <c r="L452" s="461">
        <f>J452-K452</f>
        <v>533100</v>
      </c>
    </row>
    <row r="453" spans="1:12" ht="25.5">
      <c r="A453" s="15"/>
      <c r="B453" s="28" t="s">
        <v>161</v>
      </c>
      <c r="C453" s="28"/>
      <c r="D453" s="15" t="s">
        <v>0</v>
      </c>
      <c r="E453" s="15" t="s">
        <v>216</v>
      </c>
      <c r="F453" s="15" t="s">
        <v>1</v>
      </c>
      <c r="G453" s="17" t="s">
        <v>326</v>
      </c>
      <c r="H453" s="15" t="s">
        <v>8</v>
      </c>
      <c r="I453" s="15" t="s">
        <v>88</v>
      </c>
      <c r="J453" s="469">
        <f>J454+J455</f>
        <v>944500</v>
      </c>
      <c r="K453" s="469">
        <f>K454+K455</f>
        <v>411400</v>
      </c>
      <c r="L453" s="461">
        <f>J453-K453</f>
        <v>533100</v>
      </c>
    </row>
    <row r="454" spans="1:12" ht="12.75">
      <c r="A454" s="15"/>
      <c r="B454" s="28" t="s">
        <v>162</v>
      </c>
      <c r="C454" s="28"/>
      <c r="D454" s="15" t="s">
        <v>0</v>
      </c>
      <c r="E454" s="15" t="s">
        <v>216</v>
      </c>
      <c r="F454" s="15" t="s">
        <v>1</v>
      </c>
      <c r="G454" s="17" t="s">
        <v>326</v>
      </c>
      <c r="H454" s="15" t="s">
        <v>8</v>
      </c>
      <c r="I454" s="15" t="s">
        <v>89</v>
      </c>
      <c r="J454" s="469">
        <v>725400</v>
      </c>
      <c r="K454" s="499">
        <v>302400</v>
      </c>
      <c r="L454" s="461">
        <f>J454-K454</f>
        <v>423000</v>
      </c>
    </row>
    <row r="455" spans="1:12" ht="12.75">
      <c r="A455" s="15"/>
      <c r="B455" s="28" t="s">
        <v>163</v>
      </c>
      <c r="C455" s="28"/>
      <c r="D455" s="15" t="s">
        <v>0</v>
      </c>
      <c r="E455" s="15" t="s">
        <v>216</v>
      </c>
      <c r="F455" s="15" t="s">
        <v>1</v>
      </c>
      <c r="G455" s="17" t="s">
        <v>326</v>
      </c>
      <c r="H455" s="15" t="s">
        <v>8</v>
      </c>
      <c r="I455" s="15" t="s">
        <v>90</v>
      </c>
      <c r="J455" s="469">
        <v>219100</v>
      </c>
      <c r="K455" s="499">
        <v>109000</v>
      </c>
      <c r="L455" s="461">
        <f>J455-K455</f>
        <v>110100</v>
      </c>
    </row>
    <row r="456" spans="1:12" ht="12.75">
      <c r="A456" s="15"/>
      <c r="B456" s="536" t="s">
        <v>549</v>
      </c>
      <c r="C456" s="545" t="s">
        <v>550</v>
      </c>
      <c r="D456" s="604" t="s">
        <v>214</v>
      </c>
      <c r="E456" s="604"/>
      <c r="F456" s="604"/>
      <c r="G456" s="604"/>
      <c r="H456" s="604"/>
      <c r="I456" s="604"/>
      <c r="J456" s="467">
        <f>Доходы!D19-РАСХОДЫ!J6</f>
        <v>-12198400</v>
      </c>
      <c r="K456" s="467">
        <f>Доходы!E19-РАСХОДЫ!K6</f>
        <v>-2839006.670000002</v>
      </c>
      <c r="L456" s="547" t="s">
        <v>214</v>
      </c>
    </row>
    <row r="457" spans="1:11" ht="12.75">
      <c r="A457" s="25"/>
      <c r="B457" s="25"/>
      <c r="C457" s="25"/>
      <c r="D457" s="25"/>
      <c r="E457" s="25"/>
      <c r="F457" s="25"/>
      <c r="G457" s="25"/>
      <c r="H457" s="25"/>
      <c r="I457" s="25"/>
      <c r="J457" s="97"/>
      <c r="K457" s="505"/>
    </row>
    <row r="458" spans="1:11" ht="12.75">
      <c r="A458" s="25"/>
      <c r="B458" s="25"/>
      <c r="C458" s="25"/>
      <c r="D458" s="25"/>
      <c r="E458" s="25"/>
      <c r="F458" s="25"/>
      <c r="G458" s="25"/>
      <c r="H458" s="25"/>
      <c r="I458" s="25"/>
      <c r="J458" s="97"/>
      <c r="K458" s="505"/>
    </row>
    <row r="459" spans="1:11" ht="12.75">
      <c r="A459" s="25"/>
      <c r="B459" s="25"/>
      <c r="C459" s="25"/>
      <c r="D459" s="25"/>
      <c r="E459" s="25"/>
      <c r="F459" s="25"/>
      <c r="G459" s="25"/>
      <c r="H459" s="25"/>
      <c r="I459" s="25"/>
      <c r="J459" s="97"/>
      <c r="K459" s="505"/>
    </row>
    <row r="460" spans="1:11" ht="12.75">
      <c r="A460" s="25"/>
      <c r="B460" s="25"/>
      <c r="C460" s="25"/>
      <c r="D460" s="25"/>
      <c r="E460" s="25"/>
      <c r="F460" s="25"/>
      <c r="G460" s="25"/>
      <c r="H460" s="25"/>
      <c r="I460" s="25"/>
      <c r="J460" s="97"/>
      <c r="K460" s="505"/>
    </row>
    <row r="461" spans="1:11" ht="12.75">
      <c r="A461" s="25"/>
      <c r="B461" s="25"/>
      <c r="C461" s="25"/>
      <c r="D461" s="25"/>
      <c r="E461" s="25"/>
      <c r="F461" s="25"/>
      <c r="G461" s="25"/>
      <c r="H461" s="25"/>
      <c r="I461" s="25"/>
      <c r="J461" s="97"/>
      <c r="K461" s="505"/>
    </row>
    <row r="462" spans="1:11" ht="12.75">
      <c r="A462" s="25"/>
      <c r="B462" s="25"/>
      <c r="C462" s="25"/>
      <c r="D462" s="25"/>
      <c r="E462" s="25"/>
      <c r="F462" s="25"/>
      <c r="G462" s="25"/>
      <c r="H462" s="25"/>
      <c r="I462" s="25"/>
      <c r="J462" s="97"/>
      <c r="K462" s="505"/>
    </row>
    <row r="463" spans="1:11" ht="12.75">
      <c r="A463" s="25"/>
      <c r="B463" s="25"/>
      <c r="C463" s="25"/>
      <c r="D463" s="25"/>
      <c r="E463" s="25"/>
      <c r="F463" s="25"/>
      <c r="G463" s="25"/>
      <c r="H463" s="25"/>
      <c r="I463" s="25"/>
      <c r="J463" s="97"/>
      <c r="K463" s="505"/>
    </row>
    <row r="464" spans="1:11" ht="12.75">
      <c r="A464" s="25"/>
      <c r="B464" s="25"/>
      <c r="C464" s="25"/>
      <c r="D464" s="25"/>
      <c r="E464" s="25"/>
      <c r="F464" s="25"/>
      <c r="G464" s="25"/>
      <c r="H464" s="25"/>
      <c r="I464" s="25"/>
      <c r="J464" s="97"/>
      <c r="K464" s="505"/>
    </row>
    <row r="465" spans="1:11" ht="12.75">
      <c r="A465" s="25"/>
      <c r="B465" s="25"/>
      <c r="C465" s="25"/>
      <c r="D465" s="25"/>
      <c r="E465" s="25"/>
      <c r="F465" s="25"/>
      <c r="G465" s="25"/>
      <c r="H465" s="25"/>
      <c r="I465" s="25"/>
      <c r="J465" s="97"/>
      <c r="K465" s="505"/>
    </row>
    <row r="466" spans="1:11" ht="12.75">
      <c r="A466" s="25"/>
      <c r="B466" s="25"/>
      <c r="C466" s="25"/>
      <c r="D466" s="25"/>
      <c r="E466" s="25"/>
      <c r="F466" s="25"/>
      <c r="G466" s="25"/>
      <c r="H466" s="25"/>
      <c r="I466" s="25"/>
      <c r="J466" s="97"/>
      <c r="K466" s="505"/>
    </row>
  </sheetData>
  <sheetProtection/>
  <mergeCells count="11">
    <mergeCell ref="D456:I456"/>
    <mergeCell ref="J4:J5"/>
    <mergeCell ref="K4:K5"/>
    <mergeCell ref="L4:L5"/>
    <mergeCell ref="D6:I6"/>
    <mergeCell ref="A2:J2"/>
    <mergeCell ref="H3:J3"/>
    <mergeCell ref="A4:A5"/>
    <mergeCell ref="B4:B5"/>
    <mergeCell ref="C4:C5"/>
    <mergeCell ref="D4:I5"/>
  </mergeCells>
  <printOptions/>
  <pageMargins left="0.3937007874015748" right="0.1968503937007874" top="0.5905511811023623" bottom="0.5905511811023623" header="0.31496062992125984" footer="0.7086614173228347"/>
  <pageSetup fitToHeight="4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Серёжка</dc:creator>
  <cp:keywords/>
  <dc:description/>
  <cp:lastModifiedBy>user</cp:lastModifiedBy>
  <cp:lastPrinted>2015-07-07T09:07:21Z</cp:lastPrinted>
  <dcterms:created xsi:type="dcterms:W3CDTF">2012-08-03T11:07:52Z</dcterms:created>
  <dcterms:modified xsi:type="dcterms:W3CDTF">2015-07-09T12:07:54Z</dcterms:modified>
  <cp:category/>
  <cp:version/>
  <cp:contentType/>
  <cp:contentStatus/>
</cp:coreProperties>
</file>