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1"/>
  </bookViews>
  <sheets>
    <sheet name="Титульный лист" sheetId="1" r:id="rId1"/>
    <sheet name="СВОД 2014" sheetId="2" r:id="rId2"/>
  </sheets>
  <definedNames>
    <definedName name="_Otchet_Period_Source__AT_ObjectName">'Титульный лист'!$B$15</definedName>
  </definedNames>
  <calcPr fullCalcOnLoad="1"/>
</workbook>
</file>

<file path=xl/sharedStrings.xml><?xml version="1.0" encoding="utf-8"?>
<sst xmlns="http://schemas.openxmlformats.org/spreadsheetml/2006/main" count="299" uniqueCount="220">
  <si>
    <t>Федеральный закон -06.10.2003г.№131-ФЗ"Об общих принципах организации местного самоуправления в Российской Федерации"</t>
  </si>
  <si>
    <t xml:space="preserve"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Постановление главы администрации "О порядке расходования средств резервного фонда администрации МО "Гончаровское сельское поселение"№42а от 08.02.2006, №464 от 20.07.2006                                                                                                                                                                          </t>
  </si>
  <si>
    <t>1.3.1.</t>
  </si>
  <si>
    <t xml:space="preserve"> осуществление первичного воинского учета на территориях, где отсутствуют военные  комиссариаты</t>
  </si>
  <si>
    <t>0104</t>
  </si>
  <si>
    <t>0502, 0113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</si>
  <si>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 Постановление главы администрации "Об утверждении муниципальной целевой программы "Повышение безопасности дорожного движения на территории МО "Гончаровское сельское поселение" на 2011-2012г. №45 от 11.10.2010г. с изменениями от 11.10.2011г.№78"</t>
  </si>
  <si>
    <t>Постановление главы администрации "Об уиверждении муниципальной целевой программы " Обеспечение пожарной безопсности на территории МО "Гончаровское сельское поселение" на 2011-2013г. №44 от 08.10.2010г. с измененими от от 22.03.2011 №17, от 24.06.2011г. №43, 01.12.2011г. №105</t>
  </si>
  <si>
    <t xml:space="preserve">Реестр расходных обязательств </t>
  </si>
  <si>
    <t xml:space="preserve">МО "Гончаровское сельское поселение" Выборгского района ленинградской области </t>
  </si>
  <si>
    <t>(свод)</t>
  </si>
  <si>
    <t>1.1.15</t>
  </si>
  <si>
    <t>РП-А-1500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</si>
  <si>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</si>
  <si>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Постановление главы администрации "О порядке расходования средств резервного фонда администрации МО "Гончаровское сельское поселение"№42а от 08.02.2006, №464 от 20.07.2006 </t>
  </si>
  <si>
    <t>0113, 0501</t>
  </si>
  <si>
    <t>0409,0503</t>
  </si>
  <si>
    <t>1.1.13</t>
  </si>
  <si>
    <t>1.1.14</t>
  </si>
  <si>
    <t>1.1.16</t>
  </si>
  <si>
    <t>РП-Г-1000</t>
  </si>
  <si>
    <t>Иные расходные обязательства, исполняемые за счет собственных доходов</t>
  </si>
  <si>
    <t>9999</t>
  </si>
  <si>
    <t>Постановление главы администрации "Об утверждении муниципальной целевой программы "Энергосбережения и повышения энергетической эффективности на территории МО "Гончаровское сельское поселение" Выборгского района Ленинградской области" №84 от 12.10.2011</t>
  </si>
  <si>
    <t>0113</t>
  </si>
  <si>
    <t>0111,0309</t>
  </si>
  <si>
    <t>1101</t>
  </si>
  <si>
    <t>0412</t>
  </si>
  <si>
    <t>Решение Совета депутатов об утверждении Положения о муниципальной службе в МО "Гончаровское сельское поселение" №16\4 от 20.05.2007</t>
  </si>
  <si>
    <t>Решение Совета депутатов "Об определении официального органа печати МО "Гончаровское сельское поселение" №3 от 19.10.2005</t>
  </si>
  <si>
    <t>Ршение совета депутатов "Об утверждении Положения о казне МО "Гончаровское сельское поселение" №4\4 от 19.05.2006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</si>
  <si>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</si>
  <si>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>Закон Ленинградской области"О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№24-оз от 18.07.2007</t>
  </si>
  <si>
    <t xml:space="preserve"> Постановление Правительства Ленинградской области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объектах"№126 от 05.06.2007</t>
  </si>
  <si>
    <t>Закон Ленинградской области "О пожарной безопасности Ленинградской области" №169 от 25.12.2006</t>
  </si>
  <si>
    <t>Постановление главы администрации "Об организационно-правовом, финансовом, материально-техническом обеспечения первичных мер пожарной безопасности в границах поселения" №204 от 03.05.2007</t>
  </si>
  <si>
    <t>Постановление Правительства Ленинградской области "Об утверждении Методических рекомендаций по исполнению муниципальными образованиями Ленинградской области полномочий в сфере культуры" №72 от 20.03.2006</t>
  </si>
  <si>
    <t>Постановление главы администрации о создании муниципального учреждения культуры МУК КИЦ "Гармонии" №1 от 11.01.2006</t>
  </si>
  <si>
    <t>Постановление главы администрации "О финансировании мероприятий, направленных на спорт и физическую культуру населения МО "Гончаровское сельское поселение" №67 от 24.06.2009</t>
  </si>
  <si>
    <t>Приказ комитета по архитектуре и градосттоительству ЛО "Примерные правила внешнего благоустройства городских и сельских поселений ЛО" №16 от 30.05.2005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</si>
  <si>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№15\1 от 18.04.2007</t>
  </si>
  <si>
    <t>Областной закон об обращении с отходами в Ленинградской области  №7-оз от 04.03.2010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</si>
  <si>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 №15\1 от 18.04.2007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</si>
  <si>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от 28.11.2006</t>
  </si>
  <si>
    <t xml:space="preserve">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</si>
  <si>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№15/1 от 18.04.2007</t>
  </si>
  <si>
    <t>Постановление главы администрации "Об утверждении программы развития субъектов малого и среднего предпринимательства МО "Гоннчаровское сельское поселение" №15 от 05.04.2010</t>
  </si>
  <si>
    <t>Постановление Правительства Ленинградской области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 №191 от 21.06.2006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</si>
  <si>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</si>
  <si>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</si>
  <si>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</si>
  <si>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</si>
  <si>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</si>
  <si>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</si>
  <si>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</si>
  <si>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</si>
  <si>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</si>
  <si>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</si>
  <si>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</si>
  <si>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</si>
  <si>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</si>
  <si>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</si>
  <si>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1.1.5.</t>
  </si>
  <si>
    <t>1.1.6.</t>
  </si>
  <si>
    <t>1.1.7.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</si>
  <si>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</si>
  <si>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</si>
  <si>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</si>
  <si>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1.1.9.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</si>
  <si>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</si>
  <si>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</si>
  <si>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</si>
  <si>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</si>
  <si>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</si>
  <si>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</si>
  <si>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</si>
  <si>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</si>
  <si>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</si>
  <si>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</si>
  <si>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</si>
  <si>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</si>
  <si>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</si>
  <si>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</si>
  <si>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</si>
  <si>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  8  14</t>
  </si>
  <si>
    <t>Федеральный закон от 21-12-1994 68-ФЗ "О защите населения в территории от чрезвычайных ситуаций природного и техногенного характера"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</si>
  <si>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</si>
  <si>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</si>
  <si>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</si>
  <si>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Федеральный закон от 29-04-1999 80-ФЗ "О физической культуре и спорте"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</si>
  <si>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</si>
  <si>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</si>
  <si>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 15  14</t>
  </si>
  <si>
    <t>организация сбора и вывоза бытовых отходов и мусора</t>
  </si>
  <si>
    <t>РП-А-2700</t>
  </si>
  <si>
    <t xml:space="preserve">  18  14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</si>
  <si>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</si>
  <si>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</si>
  <si>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</si>
  <si>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</si>
  <si>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</si>
  <si>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</si>
  <si>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организация ритуальных услуг и содержание мест захоронения</t>
  </si>
  <si>
    <t>РП-А-3100</t>
  </si>
  <si>
    <t xml:space="preserve">  22  14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</si>
  <si>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</si>
  <si>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</si>
  <si>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</si>
  <si>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</si>
  <si>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</si>
  <si>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</si>
  <si>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ИТОГО расходные обязательства поселений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</si>
  <si>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</si>
  <si>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</si>
  <si>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</si>
  <si>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</si>
  <si>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Федеральный закон от 21-12-1994 69-ФЗ "О пожарной безопасности"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</si>
  <si>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</si>
  <si>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</si>
  <si>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</si>
  <si>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</si>
  <si>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</si>
  <si>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</si>
  <si>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</si>
  <si>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</si>
  <si>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</si>
  <si>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</si>
  <si>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</si>
  <si>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</si>
  <si>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</si>
  <si>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</si>
  <si>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</si>
  <si>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</si>
  <si>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</si>
  <si>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</si>
  <si>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</si>
  <si>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</si>
  <si>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</si>
  <si>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</si>
  <si>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</si>
  <si>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</si>
  <si>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</si>
  <si>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</si>
  <si>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</si>
  <si>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</si>
  <si>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</si>
  <si>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</si>
  <si>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</si>
  <si>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</si>
  <si>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</si>
  <si>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</si>
  <si>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</si>
  <si>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</si>
  <si>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</si>
  <si>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</si>
  <si>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</si>
  <si>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</si>
  <si>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</si>
  <si>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</si>
  <si>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</si>
  <si>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</si>
  <si>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</si>
  <si>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1.3.</t>
  </si>
  <si>
    <t>Глава администрации:                               Симонов А.В.</t>
  </si>
  <si>
    <t>0102,0103,0104,0113, 1301</t>
  </si>
  <si>
    <t>Гл.бухгалтер:                                   Блинова М.А.</t>
  </si>
  <si>
    <t>МО "Гончаровское сельское поселение"</t>
  </si>
  <si>
    <t>Текущий финансовый год:</t>
  </si>
  <si>
    <t>Очередной финансовый год:</t>
  </si>
  <si>
    <t>Плановый период:</t>
  </si>
  <si>
    <t>Выборгского района Ленинградской области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</si>
  <si>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</t>
  </si>
  <si>
    <t>отчетный финансовый год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</si>
  <si>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</si>
  <si>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Постановление от 28-04-2006 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</si>
  <si>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Закон Ленинградской области"Об автомобильных дорогах  Ленинградской области"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</si>
  <si>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</si>
  <si>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1.1.18</t>
  </si>
  <si>
    <t>РП-А-8200</t>
  </si>
  <si>
    <t>0113, 0503</t>
  </si>
  <si>
    <t>РП-А-2900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</si>
  <si>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</t>
  </si>
  <si>
    <t>0314</t>
  </si>
  <si>
    <t>РП-А-0800</t>
  </si>
  <si>
    <t>0106</t>
  </si>
  <si>
    <t>Соглашение о передачи части полномочий бюджету МО "Выборгский район" на осуществление полномочий по формированию, исполнению, и ведомственному контролю за исполнением бюджета от 26.06.2007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</si>
  <si>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№39 от 25.05.2010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</si>
  <si>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</si>
  <si>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1.4.</t>
  </si>
  <si>
    <t>1.4.1</t>
  </si>
  <si>
    <t>РП-Г</t>
  </si>
  <si>
    <t>РП-В-0600</t>
  </si>
  <si>
    <t>1.3.2</t>
  </si>
  <si>
    <t>РП-А-3900</t>
  </si>
  <si>
    <t>РП-А-0400</t>
  </si>
  <si>
    <t xml:space="preserve">запланировано </t>
  </si>
  <si>
    <t xml:space="preserve">фактически исполнено  </t>
  </si>
  <si>
    <t>1.1.3</t>
  </si>
  <si>
    <t>1.1.4</t>
  </si>
  <si>
    <t>0107</t>
  </si>
  <si>
    <t>1.1.10.</t>
  </si>
  <si>
    <t>1.1.11.</t>
  </si>
  <si>
    <t>1.1.12.</t>
  </si>
  <si>
    <t>1.1.17</t>
  </si>
  <si>
    <t>1.1.19</t>
  </si>
  <si>
    <t>1.1.20</t>
  </si>
  <si>
    <t>1.1.21.</t>
  </si>
  <si>
    <t>1.1.22.</t>
  </si>
  <si>
    <t>1.1.23</t>
  </si>
  <si>
    <t>организация и осуществление мероприятий по работе с детьми и молодежью в поселении</t>
  </si>
  <si>
    <t>0707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</si>
  <si>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</si>
  <si>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Осуществление отдельных государственных полномочий Ленинградской области в сфере административных правоотношений</t>
  </si>
  <si>
    <t>Решение Совета депутатов "Об утверждении Положения "Об организации и осуществлении первичного воинского учета граждан на территории МО "Гонсаровское сельское поселение"  №41\2 от 26.06.2009</t>
  </si>
  <si>
    <t>Решение Совета депутатов " О бюджете муниципального образования "Гончаровское  сельское поселение" Выборгского района Ленинградской области на 2014 и на плановый период 2015 и 2016 годов" № 203 от 04.12.2013</t>
  </si>
  <si>
    <t>на 2013-2017гг.</t>
  </si>
  <si>
    <t xml:space="preserve">текущий финансовый год </t>
  </si>
  <si>
    <t xml:space="preserve">очередной финансовый год </t>
  </si>
  <si>
    <t xml:space="preserve">финансовый год +1  </t>
  </si>
  <si>
    <t xml:space="preserve">финансовый год +2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</si>
</sst>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vertical="top"/>
    </xf>
    <xf numFmtId="0" fontId="7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Fill="1" applyBorder="1" applyAlignment="1" applyProtection="1">
      <alignment horizontal="right" vertical="top" wrapText="1" shrinkToFi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left" vertical="center" wrapText="1"/>
    </xf>
    <xf numFmtId="0" fontId="4" fillId="32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32" borderId="2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justify" wrapText="1"/>
    </xf>
    <xf numFmtId="49" fontId="10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Border="1" applyAlignment="1">
      <alignment vertical="top"/>
    </xf>
    <xf numFmtId="0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165" fontId="4" fillId="33" borderId="13" xfId="0" applyNumberFormat="1" applyFont="1" applyFill="1" applyBorder="1" applyAlignment="1">
      <alignment horizontal="center" vertical="center" wrapText="1"/>
    </xf>
    <xf numFmtId="165" fontId="13" fillId="33" borderId="13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166" fontId="4" fillId="33" borderId="19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165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66" fontId="4" fillId="33" borderId="22" xfId="0" applyNumberFormat="1" applyFont="1" applyFill="1" applyBorder="1" applyAlignment="1">
      <alignment horizontal="center" vertical="center" wrapText="1"/>
    </xf>
    <xf numFmtId="166" fontId="4" fillId="33" borderId="21" xfId="0" applyNumberFormat="1" applyFont="1" applyFill="1" applyBorder="1" applyAlignment="1">
      <alignment horizontal="center" vertical="center" wrapText="1"/>
    </xf>
    <xf numFmtId="165" fontId="4" fillId="33" borderId="22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center" wrapText="1"/>
    </xf>
    <xf numFmtId="166" fontId="4" fillId="33" borderId="0" xfId="0" applyNumberFormat="1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166" fontId="4" fillId="33" borderId="15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6" fontId="4" fillId="33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32" borderId="15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zoomScale="66" zoomScaleNormal="66" zoomScalePageLayoutView="55" workbookViewId="0" topLeftCell="A1">
      <selection activeCell="D30" sqref="D30"/>
    </sheetView>
  </sheetViews>
  <sheetFormatPr defaultColWidth="9.00390625" defaultRowHeight="12.75"/>
  <cols>
    <col min="1" max="1" width="22.125" style="16" customWidth="1"/>
    <col min="2" max="2" width="37.25390625" style="16" customWidth="1"/>
    <col min="3" max="3" width="27.625" style="16" customWidth="1"/>
    <col min="4" max="16384" width="9.125" style="16" customWidth="1"/>
  </cols>
  <sheetData>
    <row r="1" ht="22.5">
      <c r="A1" s="18">
        <v>41778</v>
      </c>
    </row>
    <row r="10" spans="1:13" ht="36" customHeight="1">
      <c r="A10" s="117" t="s">
        <v>151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58.5" customHeight="1">
      <c r="A11" s="118" t="s">
        <v>166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58.5" customHeight="1">
      <c r="A12" s="118" t="s">
        <v>170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ht="58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3" ht="20.25">
      <c r="A14" s="119" t="s">
        <v>152</v>
      </c>
      <c r="B14" s="119"/>
      <c r="C14" s="20">
        <v>2013</v>
      </c>
    </row>
    <row r="15" spans="1:3" ht="20.25">
      <c r="A15" s="119" t="s">
        <v>167</v>
      </c>
      <c r="B15" s="119"/>
      <c r="C15" s="20">
        <v>2014</v>
      </c>
    </row>
    <row r="16" spans="1:3" ht="20.25">
      <c r="A16" s="119" t="s">
        <v>168</v>
      </c>
      <c r="B16" s="119"/>
      <c r="C16" s="20">
        <v>2015</v>
      </c>
    </row>
    <row r="17" spans="1:3" ht="20.25">
      <c r="A17" s="119" t="s">
        <v>169</v>
      </c>
      <c r="B17" s="119"/>
      <c r="C17" s="20">
        <v>2016</v>
      </c>
    </row>
  </sheetData>
  <sheetProtection/>
  <mergeCells count="7">
    <mergeCell ref="A10:M10"/>
    <mergeCell ref="A11:M11"/>
    <mergeCell ref="A12:M12"/>
    <mergeCell ref="A17:B17"/>
    <mergeCell ref="A14:B14"/>
    <mergeCell ref="A15:B15"/>
    <mergeCell ref="A16:B16"/>
  </mergeCells>
  <printOptions/>
  <pageMargins left="1.83" right="1.77" top="2.05" bottom="1" header="0.5" footer="0.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5">
      <selection activeCell="B12" sqref="B12:B14"/>
    </sheetView>
  </sheetViews>
  <sheetFormatPr defaultColWidth="9.00390625" defaultRowHeight="12.75"/>
  <cols>
    <col min="1" max="1" width="9.125" style="10" customWidth="1"/>
    <col min="2" max="2" width="44.25390625" style="11" customWidth="1"/>
    <col min="3" max="3" width="10.875" style="10" customWidth="1"/>
    <col min="4" max="4" width="12.25390625" style="12" hidden="1" customWidth="1"/>
    <col min="5" max="5" width="21.75390625" style="10" hidden="1" customWidth="1"/>
    <col min="6" max="6" width="7.375" style="10" hidden="1" customWidth="1"/>
    <col min="7" max="7" width="10.875" style="10" hidden="1" customWidth="1"/>
    <col min="8" max="8" width="17.375" style="10" hidden="1" customWidth="1"/>
    <col min="9" max="9" width="6.875" style="10" hidden="1" customWidth="1"/>
    <col min="10" max="10" width="13.25390625" style="10" hidden="1" customWidth="1"/>
    <col min="11" max="11" width="32.00390625" style="10" hidden="1" customWidth="1"/>
    <col min="12" max="12" width="9.125" style="10" hidden="1" customWidth="1"/>
    <col min="13" max="13" width="10.625" style="10" hidden="1" customWidth="1"/>
    <col min="14" max="14" width="11.375" style="10" customWidth="1"/>
    <col min="15" max="15" width="11.00390625" style="10" customWidth="1"/>
    <col min="16" max="16" width="11.875" style="109" customWidth="1"/>
    <col min="17" max="17" width="12.25390625" style="109" customWidth="1"/>
    <col min="18" max="18" width="12.75390625" style="109" customWidth="1"/>
    <col min="19" max="19" width="11.375" style="10" hidden="1" customWidth="1"/>
    <col min="20" max="20" width="15.375" style="50" customWidth="1"/>
    <col min="21" max="16384" width="9.125" style="15" customWidth="1"/>
  </cols>
  <sheetData>
    <row r="1" spans="1:20" s="3" customFormat="1" ht="11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7"/>
      <c r="Q1" s="97"/>
      <c r="R1" s="97"/>
      <c r="S1" s="1"/>
      <c r="T1" s="48"/>
    </row>
    <row r="2" spans="1:28" s="3" customFormat="1" ht="14.25" customHeight="1">
      <c r="A2" s="186" t="s">
        <v>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51"/>
      <c r="V2" s="51"/>
      <c r="W2" s="51"/>
      <c r="X2" s="51"/>
      <c r="Y2" s="51"/>
      <c r="Z2" s="51"/>
      <c r="AA2" s="51"/>
      <c r="AB2" s="51"/>
    </row>
    <row r="3" spans="1:28" s="3" customFormat="1" ht="18" customHeight="1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47"/>
      <c r="V3" s="47"/>
      <c r="W3" s="47"/>
      <c r="X3" s="47"/>
      <c r="Y3" s="47"/>
      <c r="Z3" s="47"/>
      <c r="AA3" s="47"/>
      <c r="AB3" s="47"/>
    </row>
    <row r="4" spans="1:28" s="3" customFormat="1" ht="24.75" customHeight="1">
      <c r="A4" s="187" t="s">
        <v>215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47"/>
      <c r="V4" s="47"/>
      <c r="W4" s="47"/>
      <c r="X4" s="47"/>
      <c r="Y4" s="47"/>
      <c r="Z4" s="47"/>
      <c r="AA4" s="47"/>
      <c r="AB4" s="47"/>
    </row>
    <row r="5" spans="1:28" s="3" customFormat="1" ht="16.5" customHeight="1">
      <c r="A5" s="187" t="s">
        <v>10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47"/>
      <c r="V5" s="47"/>
      <c r="W5" s="47"/>
      <c r="X5" s="47"/>
      <c r="Y5" s="47"/>
      <c r="Z5" s="47"/>
      <c r="AA5" s="47"/>
      <c r="AB5" s="47"/>
    </row>
    <row r="6" spans="1:20" s="3" customFormat="1" ht="29.25" customHeight="1">
      <c r="A6" s="154" t="s">
        <v>153</v>
      </c>
      <c r="B6" s="155"/>
      <c r="C6" s="155"/>
      <c r="D6" s="156" t="s">
        <v>127</v>
      </c>
      <c r="E6" s="148"/>
      <c r="F6" s="148"/>
      <c r="G6" s="148"/>
      <c r="H6" s="148"/>
      <c r="I6" s="148"/>
      <c r="J6" s="148"/>
      <c r="K6" s="148"/>
      <c r="L6" s="148"/>
      <c r="M6" s="148"/>
      <c r="N6" s="148" t="s">
        <v>154</v>
      </c>
      <c r="O6" s="148"/>
      <c r="P6" s="148"/>
      <c r="Q6" s="148"/>
      <c r="R6" s="148"/>
      <c r="S6" s="148"/>
      <c r="T6" s="148" t="s">
        <v>128</v>
      </c>
    </row>
    <row r="7" spans="1:20" s="3" customFormat="1" ht="39.75" customHeight="1">
      <c r="A7" s="155"/>
      <c r="B7" s="155"/>
      <c r="C7" s="155"/>
      <c r="D7" s="157"/>
      <c r="E7" s="148" t="s">
        <v>129</v>
      </c>
      <c r="F7" s="148"/>
      <c r="G7" s="148"/>
      <c r="H7" s="148" t="s">
        <v>130</v>
      </c>
      <c r="I7" s="148"/>
      <c r="J7" s="148"/>
      <c r="K7" s="148" t="s">
        <v>155</v>
      </c>
      <c r="L7" s="148"/>
      <c r="M7" s="148"/>
      <c r="N7" s="148" t="s">
        <v>172</v>
      </c>
      <c r="O7" s="148"/>
      <c r="P7" s="159" t="s">
        <v>216</v>
      </c>
      <c r="Q7" s="159" t="s">
        <v>217</v>
      </c>
      <c r="R7" s="148" t="s">
        <v>131</v>
      </c>
      <c r="S7" s="148"/>
      <c r="T7" s="148"/>
    </row>
    <row r="8" spans="1:20" s="3" customFormat="1" ht="99.75" customHeight="1">
      <c r="A8" s="155"/>
      <c r="B8" s="155"/>
      <c r="C8" s="155"/>
      <c r="D8" s="158"/>
      <c r="E8" s="4" t="s">
        <v>132</v>
      </c>
      <c r="F8" s="4" t="s">
        <v>133</v>
      </c>
      <c r="G8" s="4" t="s">
        <v>134</v>
      </c>
      <c r="H8" s="4" t="s">
        <v>132</v>
      </c>
      <c r="I8" s="4" t="s">
        <v>133</v>
      </c>
      <c r="J8" s="4" t="s">
        <v>134</v>
      </c>
      <c r="K8" s="4" t="s">
        <v>132</v>
      </c>
      <c r="L8" s="4" t="s">
        <v>133</v>
      </c>
      <c r="M8" s="4" t="s">
        <v>134</v>
      </c>
      <c r="N8" s="4" t="s">
        <v>195</v>
      </c>
      <c r="O8" s="4" t="s">
        <v>196</v>
      </c>
      <c r="P8" s="159"/>
      <c r="Q8" s="159"/>
      <c r="R8" s="110" t="s">
        <v>218</v>
      </c>
      <c r="S8" s="4" t="s">
        <v>219</v>
      </c>
      <c r="T8" s="148"/>
    </row>
    <row r="9" spans="1:20" s="14" customFormat="1" ht="21" customHeight="1">
      <c r="A9" s="5" t="s">
        <v>126</v>
      </c>
      <c r="B9" s="5" t="s">
        <v>135</v>
      </c>
      <c r="C9" s="5" t="s">
        <v>136</v>
      </c>
      <c r="D9" s="6" t="s">
        <v>137</v>
      </c>
      <c r="E9" s="7" t="s">
        <v>138</v>
      </c>
      <c r="F9" s="7" t="s">
        <v>139</v>
      </c>
      <c r="G9" s="7" t="s">
        <v>140</v>
      </c>
      <c r="H9" s="7" t="s">
        <v>141</v>
      </c>
      <c r="I9" s="7" t="s">
        <v>142</v>
      </c>
      <c r="J9" s="7" t="s">
        <v>143</v>
      </c>
      <c r="K9" s="7" t="s">
        <v>144</v>
      </c>
      <c r="L9" s="7" t="s">
        <v>145</v>
      </c>
      <c r="M9" s="7" t="s">
        <v>146</v>
      </c>
      <c r="N9" s="7" t="s">
        <v>147</v>
      </c>
      <c r="O9" s="7" t="s">
        <v>148</v>
      </c>
      <c r="P9" s="98" t="s">
        <v>149</v>
      </c>
      <c r="Q9" s="98" t="s">
        <v>150</v>
      </c>
      <c r="R9" s="98" t="s">
        <v>156</v>
      </c>
      <c r="S9" s="7" t="s">
        <v>157</v>
      </c>
      <c r="T9" s="8" t="s">
        <v>158</v>
      </c>
    </row>
    <row r="10" spans="1:20" s="9" customFormat="1" ht="11.25">
      <c r="A10" s="26" t="s">
        <v>159</v>
      </c>
      <c r="B10" s="17" t="s">
        <v>48</v>
      </c>
      <c r="C10" s="26" t="s">
        <v>49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99"/>
      <c r="Q10" s="99"/>
      <c r="R10" s="99"/>
      <c r="S10" s="74"/>
      <c r="T10" s="52"/>
    </row>
    <row r="11" spans="1:20" s="9" customFormat="1" ht="42">
      <c r="A11" s="65" t="s">
        <v>160</v>
      </c>
      <c r="B11" s="64" t="s">
        <v>50</v>
      </c>
      <c r="C11" s="65" t="s">
        <v>51</v>
      </c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7">
        <f aca="true" t="shared" si="0" ref="N11:S11">SUM(N12:N56)</f>
        <v>61585.450000000004</v>
      </c>
      <c r="O11" s="67">
        <f t="shared" si="0"/>
        <v>56936.8</v>
      </c>
      <c r="P11" s="100">
        <f t="shared" si="0"/>
        <v>66895</v>
      </c>
      <c r="Q11" s="100">
        <f t="shared" si="0"/>
        <v>52159.799999999996</v>
      </c>
      <c r="R11" s="100">
        <f t="shared" si="0"/>
        <v>53913.70000000001</v>
      </c>
      <c r="S11" s="77">
        <f t="shared" si="0"/>
        <v>53913.70000000001</v>
      </c>
      <c r="T11" s="60"/>
    </row>
    <row r="12" spans="1:20" s="9" customFormat="1" ht="12.75" customHeight="1">
      <c r="A12" s="146" t="s">
        <v>52</v>
      </c>
      <c r="B12" s="160" t="s">
        <v>53</v>
      </c>
      <c r="C12" s="163" t="s">
        <v>54</v>
      </c>
      <c r="D12" s="166" t="s">
        <v>164</v>
      </c>
      <c r="E12" s="152" t="s">
        <v>55</v>
      </c>
      <c r="F12" s="129">
        <v>34</v>
      </c>
      <c r="G12" s="129"/>
      <c r="H12" s="129" t="s">
        <v>56</v>
      </c>
      <c r="I12" s="129" t="s">
        <v>57</v>
      </c>
      <c r="J12" s="129"/>
      <c r="K12" s="129" t="s">
        <v>28</v>
      </c>
      <c r="L12" s="129" t="s">
        <v>58</v>
      </c>
      <c r="M12" s="129" t="s">
        <v>58</v>
      </c>
      <c r="N12" s="131">
        <v>11636.3</v>
      </c>
      <c r="O12" s="131">
        <f>9692.8+540+798+31.2+150</f>
        <v>11212</v>
      </c>
      <c r="P12" s="123">
        <f>725.4+219.1+180.4+684.2+234+4956.1+1496.7+5.1+200+150+7.9+1473+167+753+265+443+22+30+24.8+100+97+100+735+28.6+1200+24.5</f>
        <v>14321.800000000001</v>
      </c>
      <c r="Q12" s="125">
        <f>812.4+28.6+9827.9+918.2+100+97+24.8+735+100</f>
        <v>12643.9</v>
      </c>
      <c r="R12" s="125">
        <f>812.4+28.6+9863.9+918.2+100+97+24.8+735+100</f>
        <v>12679.9</v>
      </c>
      <c r="S12" s="120">
        <f>R12</f>
        <v>12679.9</v>
      </c>
      <c r="T12" s="149"/>
    </row>
    <row r="13" spans="1:20" s="9" customFormat="1" ht="51" customHeight="1">
      <c r="A13" s="194"/>
      <c r="B13" s="161"/>
      <c r="C13" s="164"/>
      <c r="D13" s="167"/>
      <c r="E13" s="153"/>
      <c r="F13" s="134"/>
      <c r="G13" s="134"/>
      <c r="H13" s="134"/>
      <c r="I13" s="134"/>
      <c r="J13" s="134"/>
      <c r="K13" s="134"/>
      <c r="L13" s="134"/>
      <c r="M13" s="134"/>
      <c r="N13" s="135"/>
      <c r="O13" s="135"/>
      <c r="P13" s="136"/>
      <c r="Q13" s="133"/>
      <c r="R13" s="133"/>
      <c r="S13" s="121"/>
      <c r="T13" s="150"/>
    </row>
    <row r="14" spans="1:20" s="9" customFormat="1" ht="45">
      <c r="A14" s="141"/>
      <c r="B14" s="162"/>
      <c r="C14" s="165"/>
      <c r="D14" s="168"/>
      <c r="E14" s="35" t="s">
        <v>59</v>
      </c>
      <c r="F14" s="36" t="s">
        <v>57</v>
      </c>
      <c r="G14" s="130"/>
      <c r="H14" s="130"/>
      <c r="I14" s="130"/>
      <c r="J14" s="130"/>
      <c r="K14" s="130"/>
      <c r="L14" s="130"/>
      <c r="M14" s="130"/>
      <c r="N14" s="132"/>
      <c r="O14" s="132"/>
      <c r="P14" s="124"/>
      <c r="Q14" s="126"/>
      <c r="R14" s="126"/>
      <c r="S14" s="122"/>
      <c r="T14" s="151"/>
    </row>
    <row r="15" spans="1:20" s="9" customFormat="1" ht="90">
      <c r="A15" s="26" t="s">
        <v>61</v>
      </c>
      <c r="B15" s="90" t="s">
        <v>211</v>
      </c>
      <c r="C15" s="91" t="s">
        <v>194</v>
      </c>
      <c r="D15" s="82" t="s">
        <v>199</v>
      </c>
      <c r="E15" s="35" t="s">
        <v>55</v>
      </c>
      <c r="F15" s="36">
        <v>14</v>
      </c>
      <c r="G15" s="36"/>
      <c r="H15" s="36"/>
      <c r="I15" s="36"/>
      <c r="J15" s="36"/>
      <c r="K15" s="36" t="s">
        <v>214</v>
      </c>
      <c r="L15" s="36"/>
      <c r="M15" s="36"/>
      <c r="N15" s="37">
        <v>0</v>
      </c>
      <c r="O15" s="37">
        <v>0</v>
      </c>
      <c r="P15" s="101">
        <v>484.7</v>
      </c>
      <c r="Q15" s="111">
        <v>0</v>
      </c>
      <c r="R15" s="111">
        <v>0</v>
      </c>
      <c r="S15" s="76">
        <f>R15</f>
        <v>0</v>
      </c>
      <c r="T15" s="58"/>
    </row>
    <row r="16" spans="1:20" s="9" customFormat="1" ht="56.25">
      <c r="A16" s="195" t="s">
        <v>197</v>
      </c>
      <c r="B16" s="17" t="s">
        <v>173</v>
      </c>
      <c r="C16" s="70" t="s">
        <v>65</v>
      </c>
      <c r="D16" s="70" t="s">
        <v>24</v>
      </c>
      <c r="E16" s="61" t="s">
        <v>55</v>
      </c>
      <c r="F16" s="71">
        <v>17</v>
      </c>
      <c r="G16" s="71"/>
      <c r="H16" s="71"/>
      <c r="I16" s="71"/>
      <c r="J16" s="71"/>
      <c r="K16" s="71" t="s">
        <v>29</v>
      </c>
      <c r="L16" s="71"/>
      <c r="M16" s="72"/>
      <c r="N16" s="60">
        <v>800</v>
      </c>
      <c r="O16" s="60">
        <f>800</f>
        <v>800</v>
      </c>
      <c r="P16" s="99">
        <v>999.3</v>
      </c>
      <c r="Q16" s="106">
        <v>800</v>
      </c>
      <c r="R16" s="106">
        <v>850</v>
      </c>
      <c r="S16" s="73">
        <f>R16</f>
        <v>850</v>
      </c>
      <c r="T16" s="55"/>
    </row>
    <row r="17" spans="1:20" s="9" customFormat="1" ht="70.5" customHeight="1">
      <c r="A17" s="26" t="s">
        <v>198</v>
      </c>
      <c r="B17" s="17" t="s">
        <v>67</v>
      </c>
      <c r="C17" s="70" t="s">
        <v>183</v>
      </c>
      <c r="D17" s="70" t="s">
        <v>184</v>
      </c>
      <c r="E17" s="61" t="s">
        <v>55</v>
      </c>
      <c r="F17" s="71">
        <v>15</v>
      </c>
      <c r="G17" s="71"/>
      <c r="H17" s="61"/>
      <c r="I17" s="71"/>
      <c r="J17" s="71"/>
      <c r="K17" s="61" t="s">
        <v>185</v>
      </c>
      <c r="L17" s="71"/>
      <c r="M17" s="72"/>
      <c r="N17" s="60">
        <v>95</v>
      </c>
      <c r="O17" s="60">
        <v>95</v>
      </c>
      <c r="P17" s="99">
        <v>96.5</v>
      </c>
      <c r="Q17" s="106">
        <v>96.5</v>
      </c>
      <c r="R17" s="106">
        <v>96.5</v>
      </c>
      <c r="S17" s="73">
        <f>R17</f>
        <v>96.5</v>
      </c>
      <c r="T17" s="68"/>
    </row>
    <row r="18" spans="1:20" s="9" customFormat="1" ht="101.25">
      <c r="A18" s="26" t="s">
        <v>62</v>
      </c>
      <c r="B18" s="17" t="s">
        <v>69</v>
      </c>
      <c r="C18" s="70" t="s">
        <v>70</v>
      </c>
      <c r="D18" s="70" t="s">
        <v>15</v>
      </c>
      <c r="E18" s="61" t="s">
        <v>55</v>
      </c>
      <c r="F18" s="71">
        <v>14</v>
      </c>
      <c r="G18" s="71"/>
      <c r="H18" s="61" t="s">
        <v>171</v>
      </c>
      <c r="I18" s="71"/>
      <c r="J18" s="71"/>
      <c r="K18" s="61" t="s">
        <v>30</v>
      </c>
      <c r="L18" s="71"/>
      <c r="M18" s="71"/>
      <c r="N18" s="60">
        <v>398.1</v>
      </c>
      <c r="O18" s="60">
        <v>398.1</v>
      </c>
      <c r="P18" s="99">
        <f>404-202</f>
        <v>202</v>
      </c>
      <c r="Q18" s="106">
        <v>202</v>
      </c>
      <c r="R18" s="106">
        <v>202</v>
      </c>
      <c r="S18" s="73">
        <f>R18</f>
        <v>202</v>
      </c>
      <c r="T18" s="54"/>
    </row>
    <row r="19" spans="1:20" s="9" customFormat="1" ht="12.75" customHeight="1">
      <c r="A19" s="146" t="s">
        <v>63</v>
      </c>
      <c r="B19" s="169" t="s">
        <v>71</v>
      </c>
      <c r="C19" s="171" t="s">
        <v>72</v>
      </c>
      <c r="D19" s="146" t="s">
        <v>5</v>
      </c>
      <c r="E19" s="29"/>
      <c r="F19" s="29"/>
      <c r="G19" s="29"/>
      <c r="H19" s="29"/>
      <c r="I19" s="29"/>
      <c r="J19" s="29"/>
      <c r="K19" s="29"/>
      <c r="L19" s="129"/>
      <c r="M19" s="129"/>
      <c r="N19" s="131">
        <v>13783.5</v>
      </c>
      <c r="O19" s="131">
        <f>10080.2-147</f>
        <v>9933.2</v>
      </c>
      <c r="P19" s="123">
        <f>6000+77.6+430+8170+1125.1</f>
        <v>15802.7</v>
      </c>
      <c r="Q19" s="125">
        <v>8411.9</v>
      </c>
      <c r="R19" s="125">
        <v>7982.7</v>
      </c>
      <c r="S19" s="120">
        <f>R19</f>
        <v>7982.7</v>
      </c>
      <c r="T19" s="149"/>
    </row>
    <row r="20" spans="1:20" s="9" customFormat="1" ht="101.25">
      <c r="A20" s="141"/>
      <c r="B20" s="170"/>
      <c r="C20" s="168"/>
      <c r="D20" s="147"/>
      <c r="E20" s="36" t="s">
        <v>55</v>
      </c>
      <c r="F20" s="36" t="s">
        <v>73</v>
      </c>
      <c r="G20" s="36"/>
      <c r="H20" s="36" t="s">
        <v>171</v>
      </c>
      <c r="I20" s="36" t="s">
        <v>57</v>
      </c>
      <c r="J20" s="36"/>
      <c r="K20" s="36" t="s">
        <v>30</v>
      </c>
      <c r="L20" s="130"/>
      <c r="M20" s="130"/>
      <c r="N20" s="132"/>
      <c r="O20" s="132"/>
      <c r="P20" s="124"/>
      <c r="Q20" s="126"/>
      <c r="R20" s="126"/>
      <c r="S20" s="122"/>
      <c r="T20" s="151"/>
    </row>
    <row r="21" spans="1:20" s="9" customFormat="1" ht="12.75" customHeight="1">
      <c r="A21" s="146" t="s">
        <v>64</v>
      </c>
      <c r="B21" s="160" t="s">
        <v>74</v>
      </c>
      <c r="C21" s="171" t="s">
        <v>75</v>
      </c>
      <c r="D21" s="146" t="s">
        <v>16</v>
      </c>
      <c r="E21" s="29"/>
      <c r="F21" s="29"/>
      <c r="G21" s="29"/>
      <c r="H21" s="29"/>
      <c r="I21" s="29"/>
      <c r="J21" s="29"/>
      <c r="K21" s="29"/>
      <c r="L21" s="129"/>
      <c r="M21" s="129"/>
      <c r="N21" s="131">
        <v>11404</v>
      </c>
      <c r="O21" s="131">
        <v>11404</v>
      </c>
      <c r="P21" s="123">
        <f>1500+100+150+825+2962.4+1010+28.6</f>
        <v>6576</v>
      </c>
      <c r="Q21" s="125">
        <v>2843</v>
      </c>
      <c r="R21" s="125">
        <v>3139.2</v>
      </c>
      <c r="S21" s="120">
        <f>R21</f>
        <v>3139.2</v>
      </c>
      <c r="T21" s="149"/>
    </row>
    <row r="22" spans="1:20" s="9" customFormat="1" ht="180">
      <c r="A22" s="141"/>
      <c r="B22" s="174"/>
      <c r="C22" s="168"/>
      <c r="D22" s="147"/>
      <c r="E22" s="36" t="s">
        <v>55</v>
      </c>
      <c r="F22" s="36" t="s">
        <v>77</v>
      </c>
      <c r="G22" s="36"/>
      <c r="H22" s="36" t="s">
        <v>175</v>
      </c>
      <c r="I22" s="36">
        <v>28</v>
      </c>
      <c r="J22" s="40">
        <v>35647</v>
      </c>
      <c r="K22" s="36" t="s">
        <v>6</v>
      </c>
      <c r="L22" s="130"/>
      <c r="M22" s="130"/>
      <c r="N22" s="132"/>
      <c r="O22" s="132"/>
      <c r="P22" s="124"/>
      <c r="Q22" s="126"/>
      <c r="R22" s="126"/>
      <c r="S22" s="122"/>
      <c r="T22" s="151"/>
    </row>
    <row r="23" spans="1:20" s="9" customFormat="1" ht="12.75" customHeight="1">
      <c r="A23" s="146" t="s">
        <v>66</v>
      </c>
      <c r="B23" s="160" t="s">
        <v>78</v>
      </c>
      <c r="C23" s="171" t="s">
        <v>79</v>
      </c>
      <c r="D23" s="146" t="s">
        <v>80</v>
      </c>
      <c r="E23" s="29"/>
      <c r="F23" s="29"/>
      <c r="G23" s="29"/>
      <c r="H23" s="29"/>
      <c r="I23" s="29"/>
      <c r="J23" s="29"/>
      <c r="K23" s="29"/>
      <c r="L23" s="129"/>
      <c r="M23" s="129"/>
      <c r="N23" s="131">
        <v>301</v>
      </c>
      <c r="O23" s="131">
        <v>184.6</v>
      </c>
      <c r="P23" s="123">
        <f>208.4+25+200+2380.2+5</f>
        <v>2818.6</v>
      </c>
      <c r="Q23" s="125">
        <v>212.6</v>
      </c>
      <c r="R23" s="125">
        <v>203.2</v>
      </c>
      <c r="S23" s="120">
        <f>R23</f>
        <v>203.2</v>
      </c>
      <c r="T23" s="149"/>
    </row>
    <row r="24" spans="1:20" s="9" customFormat="1" ht="157.5">
      <c r="A24" s="147"/>
      <c r="B24" s="172"/>
      <c r="C24" s="173"/>
      <c r="D24" s="147"/>
      <c r="E24" s="36" t="s">
        <v>55</v>
      </c>
      <c r="F24" s="36" t="s">
        <v>81</v>
      </c>
      <c r="G24" s="36"/>
      <c r="H24" s="36" t="s">
        <v>32</v>
      </c>
      <c r="I24" s="36"/>
      <c r="J24" s="40"/>
      <c r="K24" s="36" t="s">
        <v>31</v>
      </c>
      <c r="L24" s="130"/>
      <c r="M24" s="130"/>
      <c r="N24" s="132"/>
      <c r="O24" s="132"/>
      <c r="P24" s="124"/>
      <c r="Q24" s="126"/>
      <c r="R24" s="126"/>
      <c r="S24" s="122"/>
      <c r="T24" s="151"/>
    </row>
    <row r="25" spans="1:20" s="9" customFormat="1" ht="230.25" customHeight="1">
      <c r="A25" s="42" t="s">
        <v>68</v>
      </c>
      <c r="B25" s="59" t="s">
        <v>13</v>
      </c>
      <c r="C25" s="78" t="s">
        <v>12</v>
      </c>
      <c r="D25" s="42" t="s">
        <v>182</v>
      </c>
      <c r="E25" s="36" t="s">
        <v>55</v>
      </c>
      <c r="F25" s="32"/>
      <c r="G25" s="32"/>
      <c r="H25" s="32" t="s">
        <v>33</v>
      </c>
      <c r="I25" s="32"/>
      <c r="J25" s="43"/>
      <c r="K25" s="32" t="s">
        <v>14</v>
      </c>
      <c r="L25" s="31"/>
      <c r="M25" s="33"/>
      <c r="N25" s="34">
        <f>15+100</f>
        <v>115</v>
      </c>
      <c r="O25" s="34">
        <v>115</v>
      </c>
      <c r="P25" s="102">
        <f>160</f>
        <v>160</v>
      </c>
      <c r="Q25" s="112">
        <v>200</v>
      </c>
      <c r="R25" s="112">
        <v>200</v>
      </c>
      <c r="S25" s="75">
        <f>R25</f>
        <v>200</v>
      </c>
      <c r="T25" s="53"/>
    </row>
    <row r="26" spans="1:20" s="9" customFormat="1" ht="12.75" customHeight="1">
      <c r="A26" s="146" t="s">
        <v>200</v>
      </c>
      <c r="B26" s="160" t="s">
        <v>82</v>
      </c>
      <c r="C26" s="171" t="s">
        <v>83</v>
      </c>
      <c r="D26" s="146" t="s">
        <v>25</v>
      </c>
      <c r="E26" s="29"/>
      <c r="F26" s="29"/>
      <c r="G26" s="29"/>
      <c r="H26" s="129" t="s">
        <v>33</v>
      </c>
      <c r="I26" s="29"/>
      <c r="J26" s="41"/>
      <c r="K26" s="129" t="s">
        <v>1</v>
      </c>
      <c r="L26" s="129" t="s">
        <v>58</v>
      </c>
      <c r="M26" s="129" t="s">
        <v>58</v>
      </c>
      <c r="N26" s="131">
        <v>163.4</v>
      </c>
      <c r="O26" s="131">
        <v>159</v>
      </c>
      <c r="P26" s="123">
        <f>1531.3+63.3+35.7-1125.1</f>
        <v>505.20000000000005</v>
      </c>
      <c r="Q26" s="125">
        <f>1620.6+144</f>
        <v>1764.6</v>
      </c>
      <c r="R26" s="125">
        <f>1718.7+159</f>
        <v>1877.7</v>
      </c>
      <c r="S26" s="120">
        <f>R26</f>
        <v>1877.7</v>
      </c>
      <c r="T26" s="149"/>
    </row>
    <row r="27" spans="1:20" s="9" customFormat="1" ht="56.25">
      <c r="A27" s="194"/>
      <c r="B27" s="175"/>
      <c r="C27" s="167"/>
      <c r="D27" s="176"/>
      <c r="E27" s="32" t="s">
        <v>55</v>
      </c>
      <c r="F27" s="32" t="s">
        <v>84</v>
      </c>
      <c r="G27" s="32"/>
      <c r="H27" s="134"/>
      <c r="I27" s="32"/>
      <c r="J27" s="43"/>
      <c r="K27" s="134"/>
      <c r="L27" s="134"/>
      <c r="M27" s="134"/>
      <c r="N27" s="135"/>
      <c r="O27" s="135"/>
      <c r="P27" s="136"/>
      <c r="Q27" s="133"/>
      <c r="R27" s="133"/>
      <c r="S27" s="121"/>
      <c r="T27" s="150"/>
    </row>
    <row r="28" spans="1:20" s="9" customFormat="1" ht="67.5">
      <c r="A28" s="141"/>
      <c r="B28" s="174"/>
      <c r="C28" s="168"/>
      <c r="D28" s="147"/>
      <c r="E28" s="36" t="s">
        <v>85</v>
      </c>
      <c r="F28" s="36" t="s">
        <v>57</v>
      </c>
      <c r="G28" s="36"/>
      <c r="H28" s="130"/>
      <c r="I28" s="36" t="s">
        <v>57</v>
      </c>
      <c r="J28" s="44"/>
      <c r="K28" s="130"/>
      <c r="L28" s="130"/>
      <c r="M28" s="130"/>
      <c r="N28" s="132"/>
      <c r="O28" s="132"/>
      <c r="P28" s="124"/>
      <c r="Q28" s="126"/>
      <c r="R28" s="126"/>
      <c r="S28" s="122"/>
      <c r="T28" s="151"/>
    </row>
    <row r="29" spans="1:20" s="9" customFormat="1" ht="12.75" customHeight="1">
      <c r="A29" s="146" t="s">
        <v>201</v>
      </c>
      <c r="B29" s="160" t="s">
        <v>112</v>
      </c>
      <c r="C29" s="171" t="s">
        <v>113</v>
      </c>
      <c r="D29" s="146" t="s">
        <v>114</v>
      </c>
      <c r="E29" s="29"/>
      <c r="F29" s="29"/>
      <c r="G29" s="29"/>
      <c r="H29" s="29"/>
      <c r="I29" s="29"/>
      <c r="J29" s="29"/>
      <c r="K29" s="29"/>
      <c r="L29" s="129" t="s">
        <v>58</v>
      </c>
      <c r="M29" s="129" t="s">
        <v>58</v>
      </c>
      <c r="N29" s="131">
        <v>45.4</v>
      </c>
      <c r="O29" s="131">
        <v>45.3</v>
      </c>
      <c r="P29" s="123">
        <f>20+500</f>
        <v>520</v>
      </c>
      <c r="Q29" s="125">
        <f>25+400</f>
        <v>425</v>
      </c>
      <c r="R29" s="125">
        <f>25+400</f>
        <v>425</v>
      </c>
      <c r="S29" s="120">
        <f>R29</f>
        <v>425</v>
      </c>
      <c r="T29" s="149"/>
    </row>
    <row r="30" spans="1:20" s="9" customFormat="1" ht="67.5">
      <c r="A30" s="194"/>
      <c r="B30" s="175"/>
      <c r="C30" s="167"/>
      <c r="D30" s="176"/>
      <c r="E30" s="32" t="s">
        <v>55</v>
      </c>
      <c r="F30" s="32" t="s">
        <v>115</v>
      </c>
      <c r="G30" s="32"/>
      <c r="H30" s="32" t="s">
        <v>34</v>
      </c>
      <c r="I30" s="32"/>
      <c r="J30" s="33"/>
      <c r="K30" s="32" t="s">
        <v>35</v>
      </c>
      <c r="L30" s="134"/>
      <c r="M30" s="134"/>
      <c r="N30" s="135"/>
      <c r="O30" s="135"/>
      <c r="P30" s="136"/>
      <c r="Q30" s="133"/>
      <c r="R30" s="133"/>
      <c r="S30" s="121"/>
      <c r="T30" s="150"/>
    </row>
    <row r="31" spans="1:20" s="9" customFormat="1" ht="90">
      <c r="A31" s="141"/>
      <c r="B31" s="174"/>
      <c r="C31" s="168"/>
      <c r="D31" s="147"/>
      <c r="E31" s="32" t="s">
        <v>116</v>
      </c>
      <c r="F31" s="32">
        <v>19</v>
      </c>
      <c r="G31" s="36"/>
      <c r="H31" s="36" t="s">
        <v>60</v>
      </c>
      <c r="I31" s="36" t="s">
        <v>57</v>
      </c>
      <c r="J31" s="36"/>
      <c r="K31" s="36" t="s">
        <v>7</v>
      </c>
      <c r="L31" s="130"/>
      <c r="M31" s="130"/>
      <c r="N31" s="132"/>
      <c r="O31" s="132"/>
      <c r="P31" s="124"/>
      <c r="Q31" s="126"/>
      <c r="R31" s="126"/>
      <c r="S31" s="122"/>
      <c r="T31" s="151"/>
    </row>
    <row r="32" spans="1:20" s="9" customFormat="1" ht="12.75" customHeight="1">
      <c r="A32" s="177" t="s">
        <v>202</v>
      </c>
      <c r="B32" s="179" t="s">
        <v>117</v>
      </c>
      <c r="C32" s="181" t="s">
        <v>118</v>
      </c>
      <c r="D32" s="183" t="s">
        <v>119</v>
      </c>
      <c r="E32" s="41"/>
      <c r="F32" s="29"/>
      <c r="G32" s="152"/>
      <c r="H32" s="129" t="s">
        <v>36</v>
      </c>
      <c r="I32" s="191" t="s">
        <v>57</v>
      </c>
      <c r="J32" s="191" t="s">
        <v>57</v>
      </c>
      <c r="K32" s="129" t="s">
        <v>37</v>
      </c>
      <c r="L32" s="189"/>
      <c r="M32" s="137"/>
      <c r="N32" s="30"/>
      <c r="O32" s="30"/>
      <c r="P32" s="103"/>
      <c r="Q32" s="125">
        <v>1991.8</v>
      </c>
      <c r="R32" s="125">
        <v>2120.4</v>
      </c>
      <c r="S32" s="120">
        <f>R32</f>
        <v>2120.4</v>
      </c>
      <c r="T32" s="184"/>
    </row>
    <row r="33" spans="1:20" s="9" customFormat="1" ht="66" customHeight="1">
      <c r="A33" s="178"/>
      <c r="B33" s="180"/>
      <c r="C33" s="182"/>
      <c r="D33" s="183"/>
      <c r="E33" s="44" t="s">
        <v>55</v>
      </c>
      <c r="F33" s="32" t="s">
        <v>120</v>
      </c>
      <c r="G33" s="153"/>
      <c r="H33" s="134"/>
      <c r="I33" s="192"/>
      <c r="J33" s="192"/>
      <c r="K33" s="134"/>
      <c r="L33" s="189"/>
      <c r="M33" s="137"/>
      <c r="N33" s="136">
        <v>2157.7</v>
      </c>
      <c r="O33" s="136">
        <f>2132.7+25</f>
        <v>2157.7</v>
      </c>
      <c r="P33" s="136">
        <v>1871.5</v>
      </c>
      <c r="Q33" s="133"/>
      <c r="R33" s="133"/>
      <c r="S33" s="121"/>
      <c r="T33" s="184"/>
    </row>
    <row r="34" spans="1:20" s="9" customFormat="1" ht="66" customHeight="1">
      <c r="A34" s="178"/>
      <c r="B34" s="180"/>
      <c r="C34" s="182"/>
      <c r="D34" s="177"/>
      <c r="E34" s="56" t="s">
        <v>121</v>
      </c>
      <c r="F34" s="46" t="s">
        <v>57</v>
      </c>
      <c r="G34" s="190"/>
      <c r="H34" s="130"/>
      <c r="I34" s="193"/>
      <c r="J34" s="193"/>
      <c r="K34" s="130"/>
      <c r="L34" s="189"/>
      <c r="M34" s="137"/>
      <c r="N34" s="124"/>
      <c r="O34" s="124"/>
      <c r="P34" s="124"/>
      <c r="Q34" s="126"/>
      <c r="R34" s="126"/>
      <c r="S34" s="122"/>
      <c r="T34" s="184"/>
    </row>
    <row r="35" spans="1:20" s="9" customFormat="1" ht="12.75" customHeight="1">
      <c r="A35" s="146" t="s">
        <v>17</v>
      </c>
      <c r="B35" s="160" t="s">
        <v>122</v>
      </c>
      <c r="C35" s="171" t="s">
        <v>123</v>
      </c>
      <c r="D35" s="146" t="s">
        <v>119</v>
      </c>
      <c r="E35" s="29"/>
      <c r="F35" s="32"/>
      <c r="G35" s="29"/>
      <c r="H35" s="29"/>
      <c r="I35" s="29"/>
      <c r="J35" s="29"/>
      <c r="K35" s="29"/>
      <c r="L35" s="129" t="s">
        <v>58</v>
      </c>
      <c r="M35" s="129"/>
      <c r="N35" s="131">
        <v>14972.9</v>
      </c>
      <c r="O35" s="131">
        <f>13157.3+1815.6</f>
        <v>14972.9</v>
      </c>
      <c r="P35" s="123">
        <v>15087.5</v>
      </c>
      <c r="Q35" s="125">
        <v>16043.3</v>
      </c>
      <c r="R35" s="125">
        <v>17070.2</v>
      </c>
      <c r="S35" s="120">
        <f>R35</f>
        <v>17070.2</v>
      </c>
      <c r="T35" s="149"/>
    </row>
    <row r="36" spans="1:20" s="9" customFormat="1" ht="157.5">
      <c r="A36" s="194"/>
      <c r="B36" s="175"/>
      <c r="C36" s="167"/>
      <c r="D36" s="176"/>
      <c r="E36" s="32" t="s">
        <v>55</v>
      </c>
      <c r="F36" s="32" t="s">
        <v>124</v>
      </c>
      <c r="G36" s="32"/>
      <c r="H36" s="32" t="s">
        <v>36</v>
      </c>
      <c r="I36" s="32"/>
      <c r="J36" s="33"/>
      <c r="K36" s="32" t="s">
        <v>37</v>
      </c>
      <c r="L36" s="134"/>
      <c r="M36" s="134"/>
      <c r="N36" s="135"/>
      <c r="O36" s="135"/>
      <c r="P36" s="136"/>
      <c r="Q36" s="133"/>
      <c r="R36" s="133"/>
      <c r="S36" s="121"/>
      <c r="T36" s="150"/>
    </row>
    <row r="37" spans="1:20" s="9" customFormat="1" ht="62.25" customHeight="1">
      <c r="A37" s="141"/>
      <c r="B37" s="174"/>
      <c r="C37" s="168"/>
      <c r="D37" s="147"/>
      <c r="E37" s="36" t="s">
        <v>125</v>
      </c>
      <c r="F37" s="36" t="s">
        <v>57</v>
      </c>
      <c r="G37" s="36"/>
      <c r="H37" s="36" t="s">
        <v>60</v>
      </c>
      <c r="I37" s="36" t="s">
        <v>57</v>
      </c>
      <c r="J37" s="36"/>
      <c r="K37" s="36"/>
      <c r="L37" s="130"/>
      <c r="M37" s="130"/>
      <c r="N37" s="132"/>
      <c r="O37" s="132"/>
      <c r="P37" s="124"/>
      <c r="Q37" s="126"/>
      <c r="R37" s="126"/>
      <c r="S37" s="122"/>
      <c r="T37" s="151"/>
    </row>
    <row r="38" spans="1:20" s="9" customFormat="1" ht="12.75" customHeight="1">
      <c r="A38" s="146" t="s">
        <v>18</v>
      </c>
      <c r="B38" s="160" t="s">
        <v>86</v>
      </c>
      <c r="C38" s="171" t="s">
        <v>87</v>
      </c>
      <c r="D38" s="146" t="s">
        <v>26</v>
      </c>
      <c r="E38" s="29"/>
      <c r="F38" s="29"/>
      <c r="G38" s="29"/>
      <c r="H38" s="29"/>
      <c r="I38" s="29"/>
      <c r="J38" s="29"/>
      <c r="K38" s="29"/>
      <c r="L38" s="129" t="s">
        <v>58</v>
      </c>
      <c r="M38" s="129" t="s">
        <v>58</v>
      </c>
      <c r="N38" s="131">
        <v>705</v>
      </c>
      <c r="O38" s="131">
        <f>670.6</f>
        <v>670.6</v>
      </c>
      <c r="P38" s="123">
        <v>330</v>
      </c>
      <c r="Q38" s="125">
        <v>330</v>
      </c>
      <c r="R38" s="125">
        <v>330</v>
      </c>
      <c r="S38" s="120">
        <f>R38</f>
        <v>330</v>
      </c>
      <c r="T38" s="149"/>
    </row>
    <row r="39" spans="1:20" s="9" customFormat="1" ht="69" customHeight="1">
      <c r="A39" s="194"/>
      <c r="B39" s="175"/>
      <c r="C39" s="167"/>
      <c r="D39" s="176"/>
      <c r="E39" s="32" t="s">
        <v>55</v>
      </c>
      <c r="F39" s="32" t="s">
        <v>88</v>
      </c>
      <c r="G39" s="134"/>
      <c r="H39" s="134" t="s">
        <v>60</v>
      </c>
      <c r="I39" s="134" t="s">
        <v>57</v>
      </c>
      <c r="J39" s="134"/>
      <c r="K39" s="134" t="s">
        <v>38</v>
      </c>
      <c r="L39" s="134"/>
      <c r="M39" s="134"/>
      <c r="N39" s="135"/>
      <c r="O39" s="135"/>
      <c r="P39" s="136"/>
      <c r="Q39" s="133"/>
      <c r="R39" s="133"/>
      <c r="S39" s="121"/>
      <c r="T39" s="150"/>
    </row>
    <row r="40" spans="1:20" s="9" customFormat="1" ht="33.75">
      <c r="A40" s="141"/>
      <c r="B40" s="174"/>
      <c r="C40" s="168"/>
      <c r="D40" s="147"/>
      <c r="E40" s="36" t="s">
        <v>89</v>
      </c>
      <c r="F40" s="36" t="s">
        <v>57</v>
      </c>
      <c r="G40" s="130"/>
      <c r="H40" s="130"/>
      <c r="I40" s="130"/>
      <c r="J40" s="130"/>
      <c r="K40" s="130"/>
      <c r="L40" s="130"/>
      <c r="M40" s="130"/>
      <c r="N40" s="132"/>
      <c r="O40" s="132"/>
      <c r="P40" s="124"/>
      <c r="Q40" s="126"/>
      <c r="R40" s="126"/>
      <c r="S40" s="122"/>
      <c r="T40" s="151"/>
    </row>
    <row r="41" spans="1:20" s="9" customFormat="1" ht="12.75" customHeight="1">
      <c r="A41" s="146" t="s">
        <v>11</v>
      </c>
      <c r="B41" s="160" t="s">
        <v>90</v>
      </c>
      <c r="C41" s="171" t="s">
        <v>91</v>
      </c>
      <c r="D41" s="146" t="s">
        <v>76</v>
      </c>
      <c r="E41" s="29"/>
      <c r="F41" s="29"/>
      <c r="G41" s="29"/>
      <c r="H41" s="29"/>
      <c r="I41" s="29"/>
      <c r="J41" s="29"/>
      <c r="K41" s="29"/>
      <c r="L41" s="129"/>
      <c r="M41" s="129"/>
      <c r="N41" s="131">
        <v>2260.8</v>
      </c>
      <c r="O41" s="131">
        <f>940.7+1500+50</f>
        <v>2490.7</v>
      </c>
      <c r="P41" s="123">
        <f>250+50+410+600+77.7</f>
        <v>1387.7</v>
      </c>
      <c r="Q41" s="125">
        <v>803</v>
      </c>
      <c r="R41" s="125">
        <v>1021.8</v>
      </c>
      <c r="S41" s="120">
        <f>R41</f>
        <v>1021.8</v>
      </c>
      <c r="T41" s="149"/>
    </row>
    <row r="42" spans="1:20" s="9" customFormat="1" ht="101.25">
      <c r="A42" s="141"/>
      <c r="B42" s="174"/>
      <c r="C42" s="168"/>
      <c r="D42" s="147"/>
      <c r="E42" s="36" t="s">
        <v>55</v>
      </c>
      <c r="F42" s="36" t="s">
        <v>92</v>
      </c>
      <c r="G42" s="36"/>
      <c r="H42" s="36" t="s">
        <v>39</v>
      </c>
      <c r="I42" s="36"/>
      <c r="J42" s="40"/>
      <c r="K42" s="36" t="s">
        <v>40</v>
      </c>
      <c r="L42" s="130"/>
      <c r="M42" s="130"/>
      <c r="N42" s="132"/>
      <c r="O42" s="132"/>
      <c r="P42" s="124"/>
      <c r="Q42" s="126"/>
      <c r="R42" s="126"/>
      <c r="S42" s="122"/>
      <c r="T42" s="151"/>
    </row>
    <row r="43" spans="1:20" s="9" customFormat="1" ht="12.75" customHeight="1">
      <c r="A43" s="146" t="s">
        <v>19</v>
      </c>
      <c r="B43" s="160" t="s">
        <v>93</v>
      </c>
      <c r="C43" s="171" t="s">
        <v>94</v>
      </c>
      <c r="D43" s="146" t="s">
        <v>76</v>
      </c>
      <c r="E43" s="29"/>
      <c r="F43" s="29"/>
      <c r="G43" s="29"/>
      <c r="H43" s="29"/>
      <c r="I43" s="29"/>
      <c r="J43" s="29"/>
      <c r="K43" s="29"/>
      <c r="L43" s="129"/>
      <c r="M43" s="129"/>
      <c r="N43" s="131">
        <v>323.9</v>
      </c>
      <c r="O43" s="131"/>
      <c r="P43" s="123">
        <v>150</v>
      </c>
      <c r="Q43" s="125">
        <v>874</v>
      </c>
      <c r="R43" s="125">
        <v>911</v>
      </c>
      <c r="S43" s="120">
        <f>R43</f>
        <v>911</v>
      </c>
      <c r="T43" s="149"/>
    </row>
    <row r="44" spans="1:20" s="9" customFormat="1" ht="56.25">
      <c r="A44" s="141"/>
      <c r="B44" s="174"/>
      <c r="C44" s="168"/>
      <c r="D44" s="147"/>
      <c r="E44" s="36" t="s">
        <v>55</v>
      </c>
      <c r="F44" s="36" t="s">
        <v>95</v>
      </c>
      <c r="G44" s="36"/>
      <c r="H44" s="36" t="s">
        <v>41</v>
      </c>
      <c r="I44" s="36"/>
      <c r="J44" s="40"/>
      <c r="K44" s="36" t="s">
        <v>42</v>
      </c>
      <c r="L44" s="130"/>
      <c r="M44" s="130"/>
      <c r="N44" s="132"/>
      <c r="O44" s="132"/>
      <c r="P44" s="124"/>
      <c r="Q44" s="126"/>
      <c r="R44" s="126"/>
      <c r="S44" s="122"/>
      <c r="T44" s="151"/>
    </row>
    <row r="45" spans="1:20" s="9" customFormat="1" ht="11.25">
      <c r="A45" s="146" t="s">
        <v>203</v>
      </c>
      <c r="B45" s="160" t="s">
        <v>96</v>
      </c>
      <c r="C45" s="171" t="s">
        <v>97</v>
      </c>
      <c r="D45" s="146" t="s">
        <v>76</v>
      </c>
      <c r="E45" s="29"/>
      <c r="F45" s="29"/>
      <c r="G45" s="29"/>
      <c r="H45" s="29"/>
      <c r="I45" s="29"/>
      <c r="J45" s="29"/>
      <c r="L45" s="129"/>
      <c r="M45" s="129"/>
      <c r="N45" s="127">
        <v>1176.95</v>
      </c>
      <c r="O45" s="127">
        <f>854.4+105+65+28+87.9</f>
        <v>1140.3000000000002</v>
      </c>
      <c r="P45" s="123">
        <f>1058.6+2030.6+30+300+80+71.5</f>
        <v>3570.7</v>
      </c>
      <c r="Q45" s="125">
        <f>1280+450</f>
        <v>1730</v>
      </c>
      <c r="R45" s="125">
        <f>1290+500</f>
        <v>1790</v>
      </c>
      <c r="S45" s="120">
        <f>R45</f>
        <v>1790</v>
      </c>
      <c r="T45" s="149"/>
    </row>
    <row r="46" spans="1:20" s="62" customFormat="1" ht="56.25">
      <c r="A46" s="141"/>
      <c r="B46" s="174"/>
      <c r="C46" s="168"/>
      <c r="D46" s="147"/>
      <c r="E46" s="61" t="s">
        <v>55</v>
      </c>
      <c r="F46" s="61" t="s">
        <v>98</v>
      </c>
      <c r="G46" s="61"/>
      <c r="H46" s="61" t="s">
        <v>60</v>
      </c>
      <c r="I46" s="61" t="s">
        <v>57</v>
      </c>
      <c r="J46" s="61"/>
      <c r="K46" s="61" t="s">
        <v>40</v>
      </c>
      <c r="L46" s="130"/>
      <c r="M46" s="130"/>
      <c r="N46" s="128"/>
      <c r="O46" s="128"/>
      <c r="P46" s="124"/>
      <c r="Q46" s="126"/>
      <c r="R46" s="126"/>
      <c r="S46" s="122"/>
      <c r="T46" s="151"/>
    </row>
    <row r="47" spans="1:20" s="62" customFormat="1" ht="11.25">
      <c r="A47" s="146" t="s">
        <v>177</v>
      </c>
      <c r="B47" s="144" t="s">
        <v>181</v>
      </c>
      <c r="C47" s="166" t="s">
        <v>180</v>
      </c>
      <c r="D47" s="146" t="s">
        <v>24</v>
      </c>
      <c r="E47" s="140" t="s">
        <v>55</v>
      </c>
      <c r="F47" s="140">
        <v>15</v>
      </c>
      <c r="G47" s="140"/>
      <c r="H47" s="140" t="s">
        <v>171</v>
      </c>
      <c r="I47" s="140"/>
      <c r="J47" s="140"/>
      <c r="K47" s="140" t="s">
        <v>186</v>
      </c>
      <c r="L47" s="140"/>
      <c r="M47" s="140"/>
      <c r="N47" s="142">
        <v>0</v>
      </c>
      <c r="O47" s="142">
        <v>0</v>
      </c>
      <c r="P47" s="138">
        <v>202</v>
      </c>
      <c r="Q47" s="138">
        <v>202</v>
      </c>
      <c r="R47" s="138">
        <v>202</v>
      </c>
      <c r="S47" s="120">
        <f>R47</f>
        <v>202</v>
      </c>
      <c r="T47" s="53"/>
    </row>
    <row r="48" spans="1:20" s="62" customFormat="1" ht="190.5" customHeight="1">
      <c r="A48" s="147"/>
      <c r="B48" s="145"/>
      <c r="C48" s="168"/>
      <c r="D48" s="147"/>
      <c r="E48" s="141"/>
      <c r="F48" s="141"/>
      <c r="G48" s="141"/>
      <c r="H48" s="141"/>
      <c r="I48" s="141"/>
      <c r="J48" s="141"/>
      <c r="K48" s="141"/>
      <c r="L48" s="141"/>
      <c r="M48" s="141"/>
      <c r="N48" s="143"/>
      <c r="O48" s="143"/>
      <c r="P48" s="139"/>
      <c r="Q48" s="139"/>
      <c r="R48" s="139"/>
      <c r="S48" s="122"/>
      <c r="T48" s="53"/>
    </row>
    <row r="49" spans="1:20" s="9" customFormat="1" ht="12.75" customHeight="1">
      <c r="A49" s="146" t="s">
        <v>204</v>
      </c>
      <c r="B49" s="160" t="s">
        <v>99</v>
      </c>
      <c r="C49" s="171" t="s">
        <v>100</v>
      </c>
      <c r="D49" s="146" t="s">
        <v>76</v>
      </c>
      <c r="E49" s="29"/>
      <c r="F49" s="29"/>
      <c r="G49" s="29"/>
      <c r="H49" s="29"/>
      <c r="I49" s="29"/>
      <c r="J49" s="29"/>
      <c r="K49" s="29"/>
      <c r="L49" s="129"/>
      <c r="M49" s="129"/>
      <c r="N49" s="131">
        <v>1.8</v>
      </c>
      <c r="O49" s="131">
        <v>1.8</v>
      </c>
      <c r="P49" s="123">
        <v>1.8</v>
      </c>
      <c r="Q49" s="125">
        <v>1.8</v>
      </c>
      <c r="R49" s="125">
        <v>1.8</v>
      </c>
      <c r="S49" s="120">
        <f>R49</f>
        <v>1.8</v>
      </c>
      <c r="T49" s="149"/>
    </row>
    <row r="50" spans="1:20" s="9" customFormat="1" ht="112.5">
      <c r="A50" s="141"/>
      <c r="B50" s="174"/>
      <c r="C50" s="168"/>
      <c r="D50" s="147"/>
      <c r="E50" s="36" t="s">
        <v>55</v>
      </c>
      <c r="F50" s="36" t="s">
        <v>101</v>
      </c>
      <c r="G50" s="36"/>
      <c r="H50" s="36" t="s">
        <v>43</v>
      </c>
      <c r="I50" s="36" t="s">
        <v>57</v>
      </c>
      <c r="J50" s="45"/>
      <c r="K50" s="36" t="s">
        <v>44</v>
      </c>
      <c r="L50" s="130"/>
      <c r="M50" s="130"/>
      <c r="N50" s="132"/>
      <c r="O50" s="132"/>
      <c r="P50" s="124"/>
      <c r="Q50" s="126"/>
      <c r="R50" s="126"/>
      <c r="S50" s="122"/>
      <c r="T50" s="151"/>
    </row>
    <row r="51" spans="1:20" s="9" customFormat="1" ht="12.75" customHeight="1">
      <c r="A51" s="146" t="s">
        <v>205</v>
      </c>
      <c r="B51" s="160" t="s">
        <v>102</v>
      </c>
      <c r="C51" s="171" t="s">
        <v>103</v>
      </c>
      <c r="D51" s="146" t="s">
        <v>76</v>
      </c>
      <c r="E51" s="29"/>
      <c r="F51" s="29"/>
      <c r="G51" s="29"/>
      <c r="H51" s="29"/>
      <c r="I51" s="29"/>
      <c r="J51" s="29"/>
      <c r="K51" s="29"/>
      <c r="L51" s="129"/>
      <c r="M51" s="129"/>
      <c r="N51" s="131">
        <v>988.6</v>
      </c>
      <c r="O51" s="131">
        <f>841.5+147</f>
        <v>988.5</v>
      </c>
      <c r="P51" s="123">
        <f>100+800+60+500+147</f>
        <v>1607</v>
      </c>
      <c r="Q51" s="125">
        <f>2227.4+147</f>
        <v>2374.4</v>
      </c>
      <c r="R51" s="125">
        <f>2446.8+147</f>
        <v>2593.8</v>
      </c>
      <c r="S51" s="120">
        <f>R51</f>
        <v>2593.8</v>
      </c>
      <c r="T51" s="149"/>
    </row>
    <row r="52" spans="1:20" s="9" customFormat="1" ht="66" customHeight="1">
      <c r="A52" s="141"/>
      <c r="B52" s="174"/>
      <c r="C52" s="168"/>
      <c r="D52" s="147"/>
      <c r="E52" s="36" t="s">
        <v>55</v>
      </c>
      <c r="F52" s="36" t="s">
        <v>104</v>
      </c>
      <c r="G52" s="36"/>
      <c r="H52" s="36" t="s">
        <v>60</v>
      </c>
      <c r="I52" s="36" t="s">
        <v>57</v>
      </c>
      <c r="J52" s="36"/>
      <c r="K52" s="36" t="s">
        <v>45</v>
      </c>
      <c r="L52" s="130"/>
      <c r="M52" s="130"/>
      <c r="N52" s="132"/>
      <c r="O52" s="132"/>
      <c r="P52" s="124"/>
      <c r="Q52" s="126"/>
      <c r="R52" s="126"/>
      <c r="S52" s="122"/>
      <c r="T52" s="151"/>
    </row>
    <row r="53" spans="1:20" s="9" customFormat="1" ht="12.75" customHeight="1">
      <c r="A53" s="146" t="s">
        <v>206</v>
      </c>
      <c r="B53" s="160" t="s">
        <v>105</v>
      </c>
      <c r="C53" s="171" t="s">
        <v>106</v>
      </c>
      <c r="D53" s="146" t="s">
        <v>27</v>
      </c>
      <c r="E53" s="29"/>
      <c r="F53" s="29"/>
      <c r="G53" s="29"/>
      <c r="H53" s="29"/>
      <c r="I53" s="29"/>
      <c r="J53" s="29"/>
      <c r="K53" s="29"/>
      <c r="L53" s="129"/>
      <c r="M53" s="129"/>
      <c r="N53" s="131">
        <v>0</v>
      </c>
      <c r="O53" s="131">
        <v>0</v>
      </c>
      <c r="P53" s="123">
        <v>0</v>
      </c>
      <c r="Q53" s="123">
        <v>0</v>
      </c>
      <c r="R53" s="123">
        <v>0</v>
      </c>
      <c r="S53" s="127">
        <v>0</v>
      </c>
      <c r="T53" s="149"/>
    </row>
    <row r="54" spans="1:20" s="9" customFormat="1" ht="67.5">
      <c r="A54" s="141"/>
      <c r="B54" s="174"/>
      <c r="C54" s="168"/>
      <c r="D54" s="147"/>
      <c r="E54" s="36" t="s">
        <v>0</v>
      </c>
      <c r="F54" s="36">
        <v>14</v>
      </c>
      <c r="G54" s="36"/>
      <c r="H54" s="36"/>
      <c r="I54" s="36" t="s">
        <v>57</v>
      </c>
      <c r="J54" s="36"/>
      <c r="K54" s="36" t="s">
        <v>46</v>
      </c>
      <c r="L54" s="130"/>
      <c r="M54" s="130"/>
      <c r="N54" s="132"/>
      <c r="O54" s="132"/>
      <c r="P54" s="124"/>
      <c r="Q54" s="124"/>
      <c r="R54" s="124"/>
      <c r="S54" s="128"/>
      <c r="T54" s="151"/>
    </row>
    <row r="55" spans="1:20" s="9" customFormat="1" ht="29.25" customHeight="1">
      <c r="A55" s="116" t="s">
        <v>207</v>
      </c>
      <c r="B55" s="57" t="s">
        <v>209</v>
      </c>
      <c r="C55" s="63" t="s">
        <v>193</v>
      </c>
      <c r="D55" s="39" t="s">
        <v>210</v>
      </c>
      <c r="E55" s="36"/>
      <c r="F55" s="36"/>
      <c r="G55" s="36"/>
      <c r="H55" s="36"/>
      <c r="I55" s="36"/>
      <c r="J55" s="36"/>
      <c r="K55" s="36"/>
      <c r="L55" s="36"/>
      <c r="M55" s="36"/>
      <c r="N55" s="37">
        <v>168.1</v>
      </c>
      <c r="O55" s="37">
        <v>168.1</v>
      </c>
      <c r="P55" s="101">
        <f>153.6+46.4</f>
        <v>200</v>
      </c>
      <c r="Q55" s="113">
        <v>210</v>
      </c>
      <c r="R55" s="113">
        <v>216.5</v>
      </c>
      <c r="S55" s="93">
        <f>R55</f>
        <v>216.5</v>
      </c>
      <c r="T55" s="58"/>
    </row>
    <row r="56" spans="1:20" s="9" customFormat="1" ht="101.25">
      <c r="A56" s="39" t="s">
        <v>208</v>
      </c>
      <c r="B56" s="57" t="s">
        <v>176</v>
      </c>
      <c r="C56" s="63" t="s">
        <v>178</v>
      </c>
      <c r="D56" s="39" t="s">
        <v>179</v>
      </c>
      <c r="E56" s="36" t="s">
        <v>55</v>
      </c>
      <c r="F56" s="36"/>
      <c r="G56" s="36"/>
      <c r="H56" s="36"/>
      <c r="I56" s="36"/>
      <c r="J56" s="36"/>
      <c r="K56" s="36" t="s">
        <v>23</v>
      </c>
      <c r="L56" s="36"/>
      <c r="M56" s="40"/>
      <c r="N56" s="37">
        <v>88</v>
      </c>
      <c r="O56" s="37">
        <v>0</v>
      </c>
      <c r="P56" s="101">
        <v>0</v>
      </c>
      <c r="Q56" s="111">
        <v>0</v>
      </c>
      <c r="R56" s="111">
        <v>0</v>
      </c>
      <c r="S56" s="76">
        <f>R56</f>
        <v>0</v>
      </c>
      <c r="T56" s="58"/>
    </row>
    <row r="57" spans="1:20" s="9" customFormat="1" ht="52.5">
      <c r="A57" s="26" t="s">
        <v>162</v>
      </c>
      <c r="B57" s="64" t="s">
        <v>107</v>
      </c>
      <c r="C57" s="79" t="s">
        <v>108</v>
      </c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7">
        <f>N58+N60</f>
        <v>496.8</v>
      </c>
      <c r="O57" s="67">
        <f>O58+O60</f>
        <v>496.86</v>
      </c>
      <c r="P57" s="100">
        <f>P58+P60</f>
        <v>511.132</v>
      </c>
      <c r="Q57" s="100">
        <f>Q58+Q60</f>
        <v>511.1</v>
      </c>
      <c r="R57" s="100">
        <f>R58+R60</f>
        <v>511.1</v>
      </c>
      <c r="S57" s="67">
        <f>R57</f>
        <v>511.1</v>
      </c>
      <c r="T57" s="52"/>
    </row>
    <row r="58" spans="1:20" s="9" customFormat="1" ht="176.25" customHeight="1">
      <c r="A58" s="146" t="s">
        <v>2</v>
      </c>
      <c r="B58" s="129" t="s">
        <v>3</v>
      </c>
      <c r="C58" s="171" t="s">
        <v>109</v>
      </c>
      <c r="D58" s="146" t="s">
        <v>110</v>
      </c>
      <c r="E58" s="32" t="s">
        <v>55</v>
      </c>
      <c r="F58" s="32">
        <v>14</v>
      </c>
      <c r="G58" s="32"/>
      <c r="H58" s="29" t="s">
        <v>47</v>
      </c>
      <c r="I58" s="32"/>
      <c r="J58" s="33"/>
      <c r="K58" s="32" t="s">
        <v>213</v>
      </c>
      <c r="L58" s="129" t="s">
        <v>58</v>
      </c>
      <c r="M58" s="129" t="s">
        <v>58</v>
      </c>
      <c r="N58" s="131">
        <f>370+111.7+4.1+10</f>
        <v>495.8</v>
      </c>
      <c r="O58" s="131">
        <v>495.86</v>
      </c>
      <c r="P58" s="123">
        <f>391.832+118.3</f>
        <v>510.132</v>
      </c>
      <c r="Q58" s="125">
        <v>510.1</v>
      </c>
      <c r="R58" s="125">
        <v>510.1</v>
      </c>
      <c r="S58" s="120">
        <f>R58</f>
        <v>510.1</v>
      </c>
      <c r="T58" s="150"/>
    </row>
    <row r="59" spans="1:20" s="9" customFormat="1" ht="78.75">
      <c r="A59" s="147"/>
      <c r="B59" s="130"/>
      <c r="C59" s="185"/>
      <c r="D59" s="147"/>
      <c r="E59" s="36" t="s">
        <v>174</v>
      </c>
      <c r="F59" s="36" t="s">
        <v>57</v>
      </c>
      <c r="G59" s="36"/>
      <c r="H59" s="36" t="s">
        <v>60</v>
      </c>
      <c r="I59" s="36" t="s">
        <v>57</v>
      </c>
      <c r="J59" s="36"/>
      <c r="K59" s="36"/>
      <c r="L59" s="130"/>
      <c r="M59" s="130"/>
      <c r="N59" s="132"/>
      <c r="O59" s="132"/>
      <c r="P59" s="124"/>
      <c r="Q59" s="126"/>
      <c r="R59" s="126"/>
      <c r="S59" s="122"/>
      <c r="T59" s="151"/>
    </row>
    <row r="60" spans="1:20" s="9" customFormat="1" ht="67.5">
      <c r="A60" s="39" t="s">
        <v>192</v>
      </c>
      <c r="B60" s="90" t="s">
        <v>212</v>
      </c>
      <c r="C60" s="82" t="s">
        <v>191</v>
      </c>
      <c r="D60" s="39" t="s">
        <v>4</v>
      </c>
      <c r="E60" s="36" t="s">
        <v>55</v>
      </c>
      <c r="F60" s="36"/>
      <c r="G60" s="36"/>
      <c r="H60" s="36"/>
      <c r="I60" s="36"/>
      <c r="J60" s="36"/>
      <c r="K60" s="36" t="s">
        <v>214</v>
      </c>
      <c r="L60" s="36"/>
      <c r="M60" s="36"/>
      <c r="N60" s="37">
        <v>1</v>
      </c>
      <c r="O60" s="37">
        <v>1</v>
      </c>
      <c r="P60" s="101">
        <v>1</v>
      </c>
      <c r="Q60" s="114">
        <v>1</v>
      </c>
      <c r="R60" s="114">
        <v>1</v>
      </c>
      <c r="S60" s="83">
        <f>R60</f>
        <v>1</v>
      </c>
      <c r="T60" s="58"/>
    </row>
    <row r="61" spans="1:20" s="9" customFormat="1" ht="89.25" hidden="1">
      <c r="A61" s="39" t="s">
        <v>188</v>
      </c>
      <c r="B61" s="80" t="s">
        <v>187</v>
      </c>
      <c r="C61" s="81" t="s">
        <v>190</v>
      </c>
      <c r="D61" s="39"/>
      <c r="E61" s="36"/>
      <c r="F61" s="36"/>
      <c r="G61" s="36"/>
      <c r="H61" s="36"/>
      <c r="I61" s="36"/>
      <c r="J61" s="36"/>
      <c r="K61" s="36"/>
      <c r="L61" s="36"/>
      <c r="M61" s="36"/>
      <c r="N61" s="94"/>
      <c r="O61" s="94"/>
      <c r="P61" s="104"/>
      <c r="Q61" s="104">
        <f>Q62</f>
        <v>0</v>
      </c>
      <c r="R61" s="104">
        <f>R62</f>
        <v>0</v>
      </c>
      <c r="S61" s="95"/>
      <c r="T61" s="96"/>
    </row>
    <row r="62" spans="1:28" s="22" customFormat="1" ht="69" customHeight="1" hidden="1">
      <c r="A62" s="21" t="s">
        <v>189</v>
      </c>
      <c r="B62" s="84" t="s">
        <v>21</v>
      </c>
      <c r="C62" s="84" t="s">
        <v>20</v>
      </c>
      <c r="D62" s="92" t="s">
        <v>22</v>
      </c>
      <c r="E62" s="24" t="s">
        <v>174</v>
      </c>
      <c r="F62" s="24" t="s">
        <v>57</v>
      </c>
      <c r="G62" s="24"/>
      <c r="H62" s="24" t="s">
        <v>60</v>
      </c>
      <c r="I62" s="24" t="s">
        <v>57</v>
      </c>
      <c r="J62" s="24"/>
      <c r="K62" s="24"/>
      <c r="L62" s="25"/>
      <c r="M62" s="25"/>
      <c r="N62" s="25"/>
      <c r="O62" s="25"/>
      <c r="P62" s="105"/>
      <c r="Q62" s="105">
        <v>0</v>
      </c>
      <c r="R62" s="105">
        <v>0</v>
      </c>
      <c r="S62" s="89"/>
      <c r="T62" s="23"/>
      <c r="U62" s="85"/>
      <c r="V62" s="86"/>
      <c r="W62" s="87"/>
      <c r="X62" s="85"/>
      <c r="Y62" s="87"/>
      <c r="Z62" s="87"/>
      <c r="AA62" s="85"/>
      <c r="AB62" s="88"/>
    </row>
    <row r="63" spans="1:20" s="9" customFormat="1" ht="11.25">
      <c r="A63" s="26" t="s">
        <v>161</v>
      </c>
      <c r="B63" s="17" t="s">
        <v>111</v>
      </c>
      <c r="C63" s="26"/>
      <c r="D63" s="26"/>
      <c r="E63" s="27"/>
      <c r="F63" s="27"/>
      <c r="G63" s="27"/>
      <c r="H63" s="27"/>
      <c r="I63" s="27"/>
      <c r="J63" s="27"/>
      <c r="K63" s="27"/>
      <c r="L63" s="36"/>
      <c r="M63" s="27"/>
      <c r="N63" s="38">
        <f aca="true" t="shared" si="1" ref="N63:S63">N11+N57+N61</f>
        <v>62082.25000000001</v>
      </c>
      <c r="O63" s="38">
        <f t="shared" si="1"/>
        <v>57433.66</v>
      </c>
      <c r="P63" s="106">
        <f>P11+P57+P61</f>
        <v>67406.132</v>
      </c>
      <c r="Q63" s="106">
        <f t="shared" si="1"/>
        <v>52670.899999999994</v>
      </c>
      <c r="R63" s="106">
        <f t="shared" si="1"/>
        <v>54424.80000000001</v>
      </c>
      <c r="S63" s="38">
        <f t="shared" si="1"/>
        <v>54424.80000000001</v>
      </c>
      <c r="T63" s="52"/>
    </row>
    <row r="64" spans="1:20" s="9" customFormat="1" ht="11.25">
      <c r="A64" s="10"/>
      <c r="B64" s="11"/>
      <c r="C64" s="10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7"/>
      <c r="Q64" s="109"/>
      <c r="R64" s="109"/>
      <c r="S64" s="10"/>
      <c r="T64" s="49"/>
    </row>
    <row r="65" spans="1:20" s="9" customFormat="1" ht="11.25">
      <c r="A65" s="10"/>
      <c r="B65" s="11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7"/>
      <c r="Q65" s="115"/>
      <c r="R65" s="115"/>
      <c r="S65" s="10"/>
      <c r="T65" s="49"/>
    </row>
    <row r="66" spans="1:20" s="9" customFormat="1" ht="11.25">
      <c r="A66" s="10"/>
      <c r="B66" s="11"/>
      <c r="C66" s="10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7"/>
      <c r="Q66" s="109"/>
      <c r="R66" s="109"/>
      <c r="S66" s="10"/>
      <c r="T66" s="49"/>
    </row>
    <row r="67" spans="1:20" s="9" customFormat="1" ht="11.25">
      <c r="A67" s="10"/>
      <c r="B67" s="11"/>
      <c r="C67" s="10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7"/>
      <c r="Q67" s="109"/>
      <c r="R67" s="109"/>
      <c r="S67" s="10"/>
      <c r="T67" s="49"/>
    </row>
    <row r="68" spans="1:20" s="9" customFormat="1" ht="11.25">
      <c r="A68" s="10"/>
      <c r="B68" s="11"/>
      <c r="C68" s="10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3"/>
      <c r="O68" s="10"/>
      <c r="P68" s="108"/>
      <c r="Q68" s="108"/>
      <c r="R68" s="108"/>
      <c r="S68" s="13"/>
      <c r="T68" s="49"/>
    </row>
    <row r="69" spans="1:20" s="9" customFormat="1" ht="25.5" customHeight="1">
      <c r="A69" s="10"/>
      <c r="B69" s="188" t="s">
        <v>163</v>
      </c>
      <c r="C69" s="188"/>
      <c r="D69" s="188"/>
      <c r="E69" s="188"/>
      <c r="F69" s="10"/>
      <c r="G69" s="10"/>
      <c r="H69" s="10"/>
      <c r="I69" s="10"/>
      <c r="J69" s="10"/>
      <c r="K69" s="10"/>
      <c r="L69" s="10"/>
      <c r="M69" s="10"/>
      <c r="N69" s="13"/>
      <c r="O69" s="13"/>
      <c r="P69" s="108"/>
      <c r="Q69" s="108"/>
      <c r="R69" s="108"/>
      <c r="S69" s="13"/>
      <c r="T69" s="49"/>
    </row>
    <row r="70" spans="1:20" s="9" customFormat="1" ht="8.25" customHeight="1">
      <c r="A70" s="10"/>
      <c r="B70" s="69"/>
      <c r="C70" s="69"/>
      <c r="D70" s="69"/>
      <c r="E70" s="69"/>
      <c r="F70" s="10"/>
      <c r="G70" s="10"/>
      <c r="H70" s="10"/>
      <c r="I70" s="10"/>
      <c r="J70" s="10"/>
      <c r="K70" s="10"/>
      <c r="L70" s="10"/>
      <c r="M70" s="10"/>
      <c r="N70" s="13"/>
      <c r="O70" s="13"/>
      <c r="P70" s="108"/>
      <c r="Q70" s="108"/>
      <c r="R70" s="108"/>
      <c r="S70" s="13"/>
      <c r="T70" s="49"/>
    </row>
    <row r="71" spans="1:20" s="9" customFormat="1" ht="10.5" customHeight="1">
      <c r="A71" s="10"/>
      <c r="B71" s="69"/>
      <c r="C71" s="69"/>
      <c r="D71" s="69"/>
      <c r="E71" s="69"/>
      <c r="F71" s="10"/>
      <c r="G71" s="10"/>
      <c r="H71" s="10"/>
      <c r="I71" s="10"/>
      <c r="J71" s="10"/>
      <c r="K71" s="10"/>
      <c r="L71" s="10"/>
      <c r="M71" s="10"/>
      <c r="N71" s="13"/>
      <c r="O71" s="13"/>
      <c r="P71" s="108"/>
      <c r="Q71" s="108"/>
      <c r="R71" s="108"/>
      <c r="S71" s="13"/>
      <c r="T71" s="49"/>
    </row>
    <row r="72" spans="1:20" s="9" customFormat="1" ht="11.25">
      <c r="A72" s="10"/>
      <c r="B72" s="188" t="s">
        <v>165</v>
      </c>
      <c r="C72" s="188"/>
      <c r="D72" s="188"/>
      <c r="E72" s="18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9"/>
      <c r="Q72" s="109"/>
      <c r="R72" s="108"/>
      <c r="S72" s="13"/>
      <c r="T72" s="49"/>
    </row>
    <row r="73" spans="1:20" s="9" customFormat="1" ht="11.25">
      <c r="A73" s="10"/>
      <c r="B73" s="11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8"/>
      <c r="Q73" s="109"/>
      <c r="R73" s="115"/>
      <c r="S73" s="10"/>
      <c r="T73" s="49"/>
    </row>
    <row r="74" spans="1:20" s="9" customFormat="1" ht="11.25">
      <c r="A74" s="10"/>
      <c r="B74" s="11"/>
      <c r="C74" s="10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9"/>
      <c r="Q74" s="109"/>
      <c r="R74" s="109"/>
      <c r="S74" s="10"/>
      <c r="T74" s="49"/>
    </row>
    <row r="75" spans="18:19" ht="11.25">
      <c r="R75" s="108"/>
      <c r="S75" s="13"/>
    </row>
    <row r="76" spans="18:19" ht="11.25">
      <c r="R76" s="108"/>
      <c r="S76" s="13"/>
    </row>
  </sheetData>
  <sheetProtection/>
  <mergeCells count="264">
    <mergeCell ref="H32:H34"/>
    <mergeCell ref="I32:I34"/>
    <mergeCell ref="J32:J34"/>
    <mergeCell ref="B72:E72"/>
    <mergeCell ref="L32:L34"/>
    <mergeCell ref="C47:C48"/>
    <mergeCell ref="F47:F48"/>
    <mergeCell ref="G47:G48"/>
    <mergeCell ref="H47:H48"/>
    <mergeCell ref="K39:K40"/>
    <mergeCell ref="L38:L40"/>
    <mergeCell ref="L58:L59"/>
    <mergeCell ref="G32:G34"/>
    <mergeCell ref="A2:T2"/>
    <mergeCell ref="A3:T3"/>
    <mergeCell ref="A4:T4"/>
    <mergeCell ref="A5:T5"/>
    <mergeCell ref="K12:K14"/>
    <mergeCell ref="B69:E69"/>
    <mergeCell ref="K32:K34"/>
    <mergeCell ref="H26:H28"/>
    <mergeCell ref="K26:K28"/>
    <mergeCell ref="J12:J14"/>
    <mergeCell ref="B51:B52"/>
    <mergeCell ref="C51:C52"/>
    <mergeCell ref="D51:D52"/>
    <mergeCell ref="T53:T54"/>
    <mergeCell ref="A58:A59"/>
    <mergeCell ref="B58:B59"/>
    <mergeCell ref="C58:C59"/>
    <mergeCell ref="D58:D59"/>
    <mergeCell ref="T58:T59"/>
    <mergeCell ref="C45:C46"/>
    <mergeCell ref="D45:D46"/>
    <mergeCell ref="L45:L46"/>
    <mergeCell ref="M45:M46"/>
    <mergeCell ref="T51:T52"/>
    <mergeCell ref="A53:A54"/>
    <mergeCell ref="B53:B54"/>
    <mergeCell ref="C53:C54"/>
    <mergeCell ref="D53:D54"/>
    <mergeCell ref="A51:A52"/>
    <mergeCell ref="T45:T46"/>
    <mergeCell ref="A49:A50"/>
    <mergeCell ref="B49:B50"/>
    <mergeCell ref="C49:C50"/>
    <mergeCell ref="D49:D50"/>
    <mergeCell ref="T49:T50"/>
    <mergeCell ref="S45:S46"/>
    <mergeCell ref="N45:N46"/>
    <mergeCell ref="A45:A46"/>
    <mergeCell ref="B45:B46"/>
    <mergeCell ref="N43:N44"/>
    <mergeCell ref="O43:O44"/>
    <mergeCell ref="P43:P44"/>
    <mergeCell ref="A41:A42"/>
    <mergeCell ref="B41:B42"/>
    <mergeCell ref="C41:C42"/>
    <mergeCell ref="D41:D42"/>
    <mergeCell ref="L41:L42"/>
    <mergeCell ref="M41:M42"/>
    <mergeCell ref="N41:N42"/>
    <mergeCell ref="G39:G40"/>
    <mergeCell ref="H39:H40"/>
    <mergeCell ref="I39:I40"/>
    <mergeCell ref="J39:J40"/>
    <mergeCell ref="T41:T42"/>
    <mergeCell ref="A43:A44"/>
    <mergeCell ref="B43:B44"/>
    <mergeCell ref="C43:C44"/>
    <mergeCell ref="D43:D44"/>
    <mergeCell ref="T43:T44"/>
    <mergeCell ref="T35:T37"/>
    <mergeCell ref="A38:A40"/>
    <mergeCell ref="B38:B40"/>
    <mergeCell ref="C38:C40"/>
    <mergeCell ref="D38:D40"/>
    <mergeCell ref="T38:T40"/>
    <mergeCell ref="A35:A37"/>
    <mergeCell ref="B35:B37"/>
    <mergeCell ref="C35:C37"/>
    <mergeCell ref="D35:D37"/>
    <mergeCell ref="A32:A34"/>
    <mergeCell ref="B32:B34"/>
    <mergeCell ref="C32:C34"/>
    <mergeCell ref="D32:D34"/>
    <mergeCell ref="T32:T34"/>
    <mergeCell ref="N33:N34"/>
    <mergeCell ref="O33:O34"/>
    <mergeCell ref="P33:P34"/>
    <mergeCell ref="R32:R34"/>
    <mergeCell ref="S32:S34"/>
    <mergeCell ref="T26:T28"/>
    <mergeCell ref="A29:A31"/>
    <mergeCell ref="B29:B31"/>
    <mergeCell ref="C29:C31"/>
    <mergeCell ref="D29:D31"/>
    <mergeCell ref="T29:T31"/>
    <mergeCell ref="A26:A28"/>
    <mergeCell ref="B26:B28"/>
    <mergeCell ref="C26:C28"/>
    <mergeCell ref="D26:D28"/>
    <mergeCell ref="T21:T22"/>
    <mergeCell ref="A23:A24"/>
    <mergeCell ref="B23:B24"/>
    <mergeCell ref="C23:C24"/>
    <mergeCell ref="D23:D24"/>
    <mergeCell ref="T23:T24"/>
    <mergeCell ref="A21:A22"/>
    <mergeCell ref="B21:B22"/>
    <mergeCell ref="C21:C22"/>
    <mergeCell ref="D21:D22"/>
    <mergeCell ref="T19:T20"/>
    <mergeCell ref="L12:L14"/>
    <mergeCell ref="M12:M14"/>
    <mergeCell ref="I12:I14"/>
    <mergeCell ref="N12:N14"/>
    <mergeCell ref="O12:O14"/>
    <mergeCell ref="P12:P14"/>
    <mergeCell ref="Q12:Q14"/>
    <mergeCell ref="R12:R14"/>
    <mergeCell ref="S12:S14"/>
    <mergeCell ref="A12:A14"/>
    <mergeCell ref="B12:B14"/>
    <mergeCell ref="C12:C14"/>
    <mergeCell ref="D12:D14"/>
    <mergeCell ref="A19:A20"/>
    <mergeCell ref="B19:B20"/>
    <mergeCell ref="C19:C20"/>
    <mergeCell ref="D19:D20"/>
    <mergeCell ref="A6:C8"/>
    <mergeCell ref="D6:D8"/>
    <mergeCell ref="E6:M6"/>
    <mergeCell ref="N6:S6"/>
    <mergeCell ref="P7:P8"/>
    <mergeCell ref="Q7:Q8"/>
    <mergeCell ref="R7:S7"/>
    <mergeCell ref="T6:T8"/>
    <mergeCell ref="E7:G7"/>
    <mergeCell ref="H7:J7"/>
    <mergeCell ref="K7:M7"/>
    <mergeCell ref="N7:O7"/>
    <mergeCell ref="F12:F13"/>
    <mergeCell ref="G12:G14"/>
    <mergeCell ref="H12:H14"/>
    <mergeCell ref="T12:T14"/>
    <mergeCell ref="E12:E13"/>
    <mergeCell ref="A47:A48"/>
    <mergeCell ref="B47:B48"/>
    <mergeCell ref="D47:D48"/>
    <mergeCell ref="E47:E48"/>
    <mergeCell ref="K47:K48"/>
    <mergeCell ref="L47:L48"/>
    <mergeCell ref="I47:I48"/>
    <mergeCell ref="J47:J48"/>
    <mergeCell ref="P47:P48"/>
    <mergeCell ref="Q47:Q48"/>
    <mergeCell ref="R47:R48"/>
    <mergeCell ref="R45:R46"/>
    <mergeCell ref="Q45:Q46"/>
    <mergeCell ref="M47:M48"/>
    <mergeCell ref="N47:N48"/>
    <mergeCell ref="O47:O48"/>
    <mergeCell ref="O45:O46"/>
    <mergeCell ref="P45:P46"/>
    <mergeCell ref="L26:L28"/>
    <mergeCell ref="M26:M28"/>
    <mergeCell ref="N26:N28"/>
    <mergeCell ref="O26:O28"/>
    <mergeCell ref="Q43:Q44"/>
    <mergeCell ref="L43:L44"/>
    <mergeCell ref="M43:M44"/>
    <mergeCell ref="M32:M34"/>
    <mergeCell ref="L29:L31"/>
    <mergeCell ref="M29:M31"/>
    <mergeCell ref="S35:S37"/>
    <mergeCell ref="R35:R37"/>
    <mergeCell ref="P26:P28"/>
    <mergeCell ref="Q26:Q28"/>
    <mergeCell ref="R26:R28"/>
    <mergeCell ref="S26:S28"/>
    <mergeCell ref="Q35:Q37"/>
    <mergeCell ref="Q32:Q34"/>
    <mergeCell ref="Q29:Q31"/>
    <mergeCell ref="R29:R31"/>
    <mergeCell ref="N29:N31"/>
    <mergeCell ref="O29:O31"/>
    <mergeCell ref="L35:L37"/>
    <mergeCell ref="M35:M37"/>
    <mergeCell ref="N35:N37"/>
    <mergeCell ref="P29:P31"/>
    <mergeCell ref="O35:O37"/>
    <mergeCell ref="P35:P37"/>
    <mergeCell ref="O41:O42"/>
    <mergeCell ref="P41:P42"/>
    <mergeCell ref="M38:M40"/>
    <mergeCell ref="N38:N40"/>
    <mergeCell ref="R38:R40"/>
    <mergeCell ref="S38:S40"/>
    <mergeCell ref="O38:O40"/>
    <mergeCell ref="P38:P40"/>
    <mergeCell ref="Q41:Q42"/>
    <mergeCell ref="R41:R42"/>
    <mergeCell ref="L51:L52"/>
    <mergeCell ref="M51:M52"/>
    <mergeCell ref="N51:N52"/>
    <mergeCell ref="O51:O52"/>
    <mergeCell ref="S43:S44"/>
    <mergeCell ref="L49:L50"/>
    <mergeCell ref="M49:M50"/>
    <mergeCell ref="N49:N50"/>
    <mergeCell ref="O49:O50"/>
    <mergeCell ref="P49:P50"/>
    <mergeCell ref="Q49:Q50"/>
    <mergeCell ref="Q38:Q40"/>
    <mergeCell ref="R51:R52"/>
    <mergeCell ref="S51:S52"/>
    <mergeCell ref="S41:S42"/>
    <mergeCell ref="R43:R44"/>
    <mergeCell ref="R49:R50"/>
    <mergeCell ref="S49:S50"/>
    <mergeCell ref="S47:S48"/>
    <mergeCell ref="R19:R20"/>
    <mergeCell ref="S19:S20"/>
    <mergeCell ref="L19:L20"/>
    <mergeCell ref="M19:M20"/>
    <mergeCell ref="N19:N20"/>
    <mergeCell ref="O19:O20"/>
    <mergeCell ref="P19:P20"/>
    <mergeCell ref="Q19:Q20"/>
    <mergeCell ref="R21:R22"/>
    <mergeCell ref="S21:S22"/>
    <mergeCell ref="L21:L22"/>
    <mergeCell ref="M21:M22"/>
    <mergeCell ref="N21:N22"/>
    <mergeCell ref="O21:O22"/>
    <mergeCell ref="P21:P22"/>
    <mergeCell ref="Q21:Q22"/>
    <mergeCell ref="R23:R24"/>
    <mergeCell ref="S23:S24"/>
    <mergeCell ref="L23:L24"/>
    <mergeCell ref="M23:M24"/>
    <mergeCell ref="N23:N24"/>
    <mergeCell ref="O23:O24"/>
    <mergeCell ref="M58:M59"/>
    <mergeCell ref="N58:N59"/>
    <mergeCell ref="O58:O59"/>
    <mergeCell ref="P23:P24"/>
    <mergeCell ref="Q23:Q24"/>
    <mergeCell ref="L53:L54"/>
    <mergeCell ref="M53:M54"/>
    <mergeCell ref="N53:N54"/>
    <mergeCell ref="O53:O54"/>
    <mergeCell ref="P51:P52"/>
    <mergeCell ref="S29:S31"/>
    <mergeCell ref="P58:P59"/>
    <mergeCell ref="Q58:Q59"/>
    <mergeCell ref="R58:R59"/>
    <mergeCell ref="S58:S59"/>
    <mergeCell ref="P53:P54"/>
    <mergeCell ref="Q53:Q54"/>
    <mergeCell ref="R53:R54"/>
    <mergeCell ref="S53:S54"/>
    <mergeCell ref="Q51:Q52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2014-06-11T11:13:58Z</cp:lastPrinted>
  <dcterms:created xsi:type="dcterms:W3CDTF">2007-10-09T08:43:44Z</dcterms:created>
  <dcterms:modified xsi:type="dcterms:W3CDTF">2014-06-11T11:16:00Z</dcterms:modified>
  <cp:category/>
  <cp:version/>
  <cp:contentType/>
  <cp:contentStatus/>
</cp:coreProperties>
</file>